
<file path=[Content_Types].xml><?xml version="1.0" encoding="utf-8"?>
<Types xmlns="http://schemas.openxmlformats.org/package/2006/content-types">
  <Override PartName="/xl/worksheets/sheet13.xml" ContentType="application/vnd.openxmlformats-officedocument.spreadsheetml.worksheet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worksheets/sheet20.xml" ContentType="application/vnd.openxmlformats-officedocument.spreadsheetml.worksheet+xml"/>
  <Override PartName="/xl/drawings/drawing17.xml" ContentType="application/vnd.openxmlformats-officedocument.drawingml.chartshapes+xml"/>
  <Override PartName="/xl/drawings/drawing28.xml" ContentType="application/vnd.openxmlformats-officedocument.drawingml.chartshapes+xml"/>
  <Default Extension="xml" ContentType="application/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13.xml" ContentType="application/vnd.openxmlformats-officedocument.drawing+xml"/>
  <Override PartName="/xl/charts/chart18.xml" ContentType="application/vnd.openxmlformats-officedocument.drawingml.chart+xml"/>
  <Override PartName="/xl/drawings/drawing22.xml" ContentType="application/vnd.openxmlformats-officedocument.drawing+xml"/>
  <Override PartName="/xl/charts/chart27.xml" ContentType="application/vnd.openxmlformats-officedocument.drawingml.chart+xml"/>
  <Override PartName="/xl/drawings/drawing24.xml" ContentType="application/vnd.openxmlformats-officedocument.drawing+xml"/>
  <Override PartName="/xl/charts/chart36.xml" ContentType="application/vnd.openxmlformats-officedocument.drawingml.chart+xml"/>
  <Override PartName="/xl/charts/chart38.xml" ContentType="application/vnd.openxmlformats-officedocument.drawingml.chart+xml"/>
  <Override PartName="/xl/drawings/drawing33.xml" ContentType="application/vnd.openxmlformats-officedocument.drawingml.chartshapes+xml"/>
  <Override PartName="/xl/charts/chart47.xml" ContentType="application/vnd.openxmlformats-officedocument.drawingml.chart+xml"/>
  <Override PartName="/xl/worksheets/sheet1.xml" ContentType="application/vnd.openxmlformats-officedocument.spreadsheetml.worksheet+xml"/>
  <Override PartName="/xl/drawings/drawing11.xml" ContentType="application/vnd.openxmlformats-officedocument.drawingml.chartshapes+xml"/>
  <Override PartName="/xl/charts/chart16.xml" ContentType="application/vnd.openxmlformats-officedocument.drawingml.chart+xml"/>
  <Override PartName="/xl/drawings/drawing20.xml" ContentType="application/vnd.openxmlformats-officedocument.drawing+xml"/>
  <Override PartName="/xl/charts/chart25.xml" ContentType="application/vnd.openxmlformats-officedocument.drawingml.chart+xml"/>
  <Override PartName="/xl/charts/chart34.xml" ContentType="application/vnd.openxmlformats-officedocument.drawingml.chart+xml"/>
  <Override PartName="/xl/drawings/drawing31.xml" ContentType="application/vnd.openxmlformats-officedocument.drawingml.chartshapes+xml"/>
  <Override PartName="/xl/charts/chart45.xml" ContentType="application/vnd.openxmlformats-officedocument.drawingml.chart+xml"/>
  <Override PartName="/xl/sharedStrings.xml" ContentType="application/vnd.openxmlformats-officedocument.spreadsheetml.sharedStrings+xml"/>
  <Override PartName="/xl/charts/chart14.xml" ContentType="application/vnd.openxmlformats-officedocument.drawingml.chart+xml"/>
  <Override PartName="/xl/charts/chart23.xml" ContentType="application/vnd.openxmlformats-officedocument.drawingml.chart+xml"/>
  <Override PartName="/xl/charts/chart32.xml" ContentType="application/vnd.openxmlformats-officedocument.drawingml.chart+xml"/>
  <Override PartName="/xl/charts/chart43.xml" ContentType="application/vnd.openxmlformats-officedocument.drawingml.chart+xml"/>
  <Override PartName="/xl/worksheets/sheet18.xml" ContentType="application/vnd.openxmlformats-officedocument.spreadsheetml.worksheet+xml"/>
  <Override PartName="/xl/charts/chart9.xml" ContentType="application/vnd.openxmlformats-officedocument.drawingml.chart+xml"/>
  <Override PartName="/xl/charts/chart12.xml" ContentType="application/vnd.openxmlformats-officedocument.drawingml.chart+xml"/>
  <Override PartName="/xl/charts/chart21.xml" ContentType="application/vnd.openxmlformats-officedocument.drawingml.chart+xml"/>
  <Override PartName="/xl/charts/chart30.xml" ContentType="application/vnd.openxmlformats-officedocument.drawingml.chart+xml"/>
  <Override PartName="/xl/charts/chart41.xml" ContentType="application/vnd.openxmlformats-officedocument.drawingml.chart+xml"/>
  <Override PartName="/xl/worksheets/sheet16.xml" ContentType="application/vnd.openxmlformats-officedocument.spreadsheetml.worksheet+xml"/>
  <Default Extension="bin" ContentType="application/vnd.openxmlformats-officedocument.spreadsheetml.printerSettings"/>
  <Default Extension="png" ContentType="image/png"/>
  <Override PartName="/xl/charts/chart7.xml" ContentType="application/vnd.openxmlformats-officedocument.drawingml.chart+xml"/>
  <Override PartName="/xl/drawings/drawing9.xml" ContentType="application/vnd.openxmlformats-officedocument.drawing+xml"/>
  <Override PartName="/xl/charts/chart10.xml" ContentType="application/vnd.openxmlformats-officedocument.drawingml.chart+xml"/>
  <Override PartName="/xl/worksheets/sheet14.xml" ContentType="application/vnd.openxmlformats-officedocument.spreadsheetml.worksheet+xml"/>
  <Override PartName="/xl/charts/chart5.xml" ContentType="application/vnd.openxmlformats-officedocument.drawingml.chart+xml"/>
  <Override PartName="/xl/drawings/drawing7.xml" ContentType="application/vnd.openxmlformats-officedocument.drawingml.chartshapes+xml"/>
  <Override PartName="/xl/drawings/drawing29.xml" ContentType="application/vnd.openxmlformats-officedocument.drawing+xml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Override PartName="/xl/worksheets/sheet21.xml" ContentType="application/vnd.openxmlformats-officedocument.spreadsheetml.worksheet+xml"/>
  <Default Extension="emf" ContentType="image/x-emf"/>
  <Override PartName="/xl/charts/chart3.xml" ContentType="application/vnd.openxmlformats-officedocument.drawingml.chart+xml"/>
  <Override PartName="/xl/drawings/drawing5.xml" ContentType="application/vnd.openxmlformats-officedocument.drawingml.chartshapes+xml"/>
  <Override PartName="/xl/drawings/drawing18.xml" ContentType="application/vnd.openxmlformats-officedocument.drawingml.chartshapes+xml"/>
  <Override PartName="/xl/drawings/drawing27.xml" ContentType="application/vnd.openxmlformats-officedocument.drawing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drawings/drawing16.xml" ContentType="application/vnd.openxmlformats-officedocument.drawing+xml"/>
  <Override PartName="/xl/drawings/drawing25.xml" ContentType="application/vnd.openxmlformats-officedocument.drawing+xml"/>
  <Override PartName="/xl/charts/chart39.xml" ContentType="application/vnd.openxmlformats-officedocument.drawingml.chart+xml"/>
  <Override PartName="/xl/charts/chart48.xml" ContentType="application/vnd.openxmlformats-officedocument.drawingml.chart+xml"/>
  <Override PartName="/xl/drawings/drawing34.xml" ContentType="application/vnd.openxmlformats-officedocument.drawingml.chartshapes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drawings/drawing14.xml" ContentType="application/vnd.openxmlformats-officedocument.drawingml.chartshapes+xml"/>
  <Override PartName="/xl/charts/chart19.xml" ContentType="application/vnd.openxmlformats-officedocument.drawingml.chart+xml"/>
  <Override PartName="/xl/drawings/drawing23.xml" ContentType="application/vnd.openxmlformats-officedocument.drawing+xml"/>
  <Override PartName="/xl/charts/chart28.xml" ContentType="application/vnd.openxmlformats-officedocument.drawingml.chart+xml"/>
  <Override PartName="/xl/charts/chart37.xml" ContentType="application/vnd.openxmlformats-officedocument.drawingml.chart+xml"/>
  <Override PartName="/xl/drawings/drawing32.xml" ContentType="application/vnd.openxmlformats-officedocument.drawing+xml"/>
  <Override PartName="/xl/charts/chart46.xml" ContentType="application/vnd.openxmlformats-officedocument.drawingml.chart+xml"/>
  <Default Extension="tiff" ContentType="image/tiff"/>
  <Override PartName="/xl/drawings/drawing12.xml" ContentType="application/vnd.openxmlformats-officedocument.drawingml.chartshapes+xml"/>
  <Override PartName="/xl/charts/chart17.xml" ContentType="application/vnd.openxmlformats-officedocument.drawingml.chart+xml"/>
  <Override PartName="/xl/drawings/drawing21.xml" ContentType="application/vnd.openxmlformats-officedocument.drawing+xml"/>
  <Override PartName="/xl/charts/chart26.xml" ContentType="application/vnd.openxmlformats-officedocument.drawingml.chart+xml"/>
  <Override PartName="/xl/charts/chart35.xml" ContentType="application/vnd.openxmlformats-officedocument.drawingml.chart+xml"/>
  <Override PartName="/xl/drawings/drawing30.xml" ContentType="application/vnd.openxmlformats-officedocument.drawingml.chartshapes+xml"/>
  <Override PartName="/xl/charts/chart44.xml" ContentType="application/vnd.openxmlformats-officedocument.drawingml.chart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drawings/drawing10.xml" ContentType="application/vnd.openxmlformats-officedocument.drawingml.chartshapes+xml"/>
  <Override PartName="/xl/charts/chart13.xml" ContentType="application/vnd.openxmlformats-officedocument.drawingml.chart+xml"/>
  <Override PartName="/xl/charts/chart15.xml" ContentType="application/vnd.openxmlformats-officedocument.drawingml.chart+xml"/>
  <Override PartName="/xl/charts/chart24.xml" ContentType="application/vnd.openxmlformats-officedocument.drawingml.chart+xml"/>
  <Override PartName="/xl/charts/chart33.xml" ContentType="application/vnd.openxmlformats-officedocument.drawingml.chart+xml"/>
  <Override PartName="/xl/charts/chart42.xml" ContentType="application/vnd.openxmlformats-officedocument.drawingml.chart+xml"/>
  <Override PartName="/xl/worksheets/sheet17.xml" ContentType="application/vnd.openxmlformats-officedocument.spreadsheetml.worksheet+xml"/>
  <Override PartName="/xl/charts/chart8.xml" ContentType="application/vnd.openxmlformats-officedocument.drawingml.chart+xml"/>
  <Override PartName="/xl/charts/chart11.xml" ContentType="application/vnd.openxmlformats-officedocument.drawingml.chart+xml"/>
  <Override PartName="/xl/charts/chart22.xml" ContentType="application/vnd.openxmlformats-officedocument.drawingml.chart+xml"/>
  <Override PartName="/xl/charts/chart31.xml" ContentType="application/vnd.openxmlformats-officedocument.drawingml.chart+xml"/>
  <Override PartName="/xl/charts/chart40.xml" ContentType="application/vnd.openxmlformats-officedocument.drawingml.chart+xml"/>
  <Override PartName="/docProps/core.xml" ContentType="application/vnd.openxmlformats-package.core-properties+xml"/>
  <Override PartName="/xl/worksheets/sheet15.xml" ContentType="application/vnd.openxmlformats-officedocument.spreadsheetml.worksheet+xml"/>
  <Override PartName="/xl/charts/chart6.xml" ContentType="application/vnd.openxmlformats-officedocument.drawingml.chart+xml"/>
  <Override PartName="/xl/charts/chart20.xml" ContentType="application/vnd.openxmlformats-officedocument.drawingml.char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drawings/drawing8.xml" ContentType="application/vnd.openxmlformats-officedocument.drawing+xml"/>
  <Override PartName="/xl/drawings/drawing19.xml" ContentType="application/vnd.openxmlformats-officedocument.drawing+xml"/>
  <Override PartName="/xl/worksheets/sheet11.xml" ContentType="application/vnd.openxmlformats-officedocument.spreadsheetml.worksheet+xml"/>
  <Override PartName="/xl/charts/chart2.xml" ContentType="application/vnd.openxmlformats-officedocument.drawingml.chart+xml"/>
  <Override PartName="/xl/drawings/drawing4.xml" ContentType="application/vnd.openxmlformats-officedocument.drawing+xml"/>
  <Default Extension="rels" ContentType="application/vnd.openxmlformats-package.relationships+xml"/>
  <Override PartName="/xl/worksheets/sheet5.xml" ContentType="application/vnd.openxmlformats-officedocument.spreadsheetml.worksheet+xml"/>
  <Override PartName="/xl/drawings/drawing15.xml" ContentType="application/vnd.openxmlformats-officedocument.drawingml.chartshapes+xml"/>
  <Override PartName="/xl/charts/chart29.xml" ContentType="application/vnd.openxmlformats-officedocument.drawingml.chart+xml"/>
  <Override PartName="/xl/drawings/drawing26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240" yWindow="75" windowWidth="20115" windowHeight="8160" tabRatio="818" firstSheet="15" activeTab="20"/>
  </bookViews>
  <sheets>
    <sheet name="dual stage 2 trials" sheetId="7" r:id="rId1"/>
    <sheet name="dual stage right" sheetId="13" r:id="rId2"/>
    <sheet name="dual stage left" sheetId="14" r:id="rId3"/>
    <sheet name="# of training position average" sheetId="8" r:id="rId4"/>
    <sheet name="# of training position best" sheetId="5" r:id="rId5"/>
    <sheet name="# of training pos incremental" sheetId="9" r:id="rId6"/>
    <sheet name="norm best SI, RI " sheetId="20" r:id="rId7"/>
    <sheet name="best SI, RI" sheetId="6" r:id="rId8"/>
    <sheet name="best SI, RI (2)" sheetId="22" r:id="rId9"/>
    <sheet name="The best positions for training" sheetId="2" r:id="rId10"/>
    <sheet name="emg pos detection manual clust" sheetId="11" r:id="rId11"/>
    <sheet name="1 Class vs 8 Classes" sheetId="18" r:id="rId12"/>
    <sheet name="emg pos detection auto clust" sheetId="10" r:id="rId13"/>
    <sheet name="EMG + ACC" sheetId="12" r:id="rId14"/>
    <sheet name="# of training positions 4trials" sheetId="1" r:id="rId15"/>
    <sheet name="Multi vs single Classes best" sheetId="15" r:id="rId16"/>
    <sheet name="Multi vs Single Classes avg " sheetId="16" r:id="rId17"/>
    <sheet name="Sheet1" sheetId="17" r:id="rId18"/>
    <sheet name="Position Classification" sheetId="19" r:id="rId19"/>
    <sheet name="Sheet2" sheetId="21" r:id="rId20"/>
    <sheet name="EMG + ACC (2)" sheetId="23" r:id="rId21"/>
  </sheets>
  <calcPr calcId="125725"/>
  <fileRecoveryPr repairLoad="1"/>
</workbook>
</file>

<file path=xl/calcChain.xml><?xml version="1.0" encoding="utf-8"?>
<calcChain xmlns="http://schemas.openxmlformats.org/spreadsheetml/2006/main">
  <c r="X89" i="23"/>
  <c r="Y89"/>
  <c r="Z89"/>
  <c r="AA89"/>
  <c r="AB89"/>
  <c r="AC89"/>
  <c r="AD89"/>
  <c r="AE89"/>
  <c r="AF89"/>
  <c r="AG89"/>
  <c r="AH89"/>
  <c r="AI89"/>
  <c r="AJ89"/>
  <c r="AK89"/>
  <c r="AL89"/>
  <c r="W89"/>
  <c r="X88"/>
  <c r="Y88"/>
  <c r="Z88"/>
  <c r="AA88"/>
  <c r="AB88"/>
  <c r="AC88"/>
  <c r="AD88"/>
  <c r="AE88"/>
  <c r="AF88"/>
  <c r="AG88"/>
  <c r="AH88"/>
  <c r="AI88"/>
  <c r="AJ88"/>
  <c r="AK88"/>
  <c r="AL88"/>
  <c r="W88"/>
  <c r="X87"/>
  <c r="Y87"/>
  <c r="Z87"/>
  <c r="AA87"/>
  <c r="AB87"/>
  <c r="AC87"/>
  <c r="AD87"/>
  <c r="AE87"/>
  <c r="AF87"/>
  <c r="AG87"/>
  <c r="AH87"/>
  <c r="AI87"/>
  <c r="AJ87"/>
  <c r="AK87"/>
  <c r="AL87"/>
  <c r="W87"/>
  <c r="W90"/>
  <c r="X90"/>
  <c r="Y90"/>
  <c r="Z90"/>
  <c r="AA90"/>
  <c r="AB90"/>
  <c r="AC90"/>
  <c r="AD90"/>
  <c r="AE90"/>
  <c r="AF90"/>
  <c r="AG90"/>
  <c r="AH90"/>
  <c r="AI90"/>
  <c r="AJ90"/>
  <c r="AK90"/>
  <c r="AL90"/>
  <c r="X86"/>
  <c r="Y86"/>
  <c r="Z86"/>
  <c r="AA86"/>
  <c r="AB86"/>
  <c r="AC86"/>
  <c r="AD86"/>
  <c r="AE86"/>
  <c r="AF86"/>
  <c r="AG86"/>
  <c r="AH86"/>
  <c r="AI86"/>
  <c r="AJ86"/>
  <c r="AK86"/>
  <c r="AL86"/>
  <c r="W86"/>
  <c r="R17"/>
  <c r="D76" s="1"/>
  <c r="S17"/>
  <c r="R18"/>
  <c r="S18"/>
  <c r="R19"/>
  <c r="D78" s="1"/>
  <c r="S19"/>
  <c r="R20"/>
  <c r="D79" s="1"/>
  <c r="S20"/>
  <c r="R21"/>
  <c r="D80" s="1"/>
  <c r="S21"/>
  <c r="R22"/>
  <c r="D81" s="1"/>
  <c r="S22"/>
  <c r="R23"/>
  <c r="D82" s="1"/>
  <c r="S23"/>
  <c r="R24"/>
  <c r="D83" s="1"/>
  <c r="S24"/>
  <c r="R25"/>
  <c r="D84" s="1"/>
  <c r="S25"/>
  <c r="R26"/>
  <c r="D85" s="1"/>
  <c r="S26"/>
  <c r="R27"/>
  <c r="D86" s="1"/>
  <c r="S27"/>
  <c r="R31"/>
  <c r="D90" s="1"/>
  <c r="S31"/>
  <c r="R32"/>
  <c r="D91" s="1"/>
  <c r="S32"/>
  <c r="R33"/>
  <c r="D92" s="1"/>
  <c r="S33"/>
  <c r="R34"/>
  <c r="D93" s="1"/>
  <c r="S34"/>
  <c r="R35"/>
  <c r="D94" s="1"/>
  <c r="S35"/>
  <c r="R36"/>
  <c r="D95" s="1"/>
  <c r="S36"/>
  <c r="R37"/>
  <c r="D96" s="1"/>
  <c r="S37"/>
  <c r="R38"/>
  <c r="D97" s="1"/>
  <c r="S38"/>
  <c r="R39"/>
  <c r="D98" s="1"/>
  <c r="S39"/>
  <c r="R40"/>
  <c r="D99" s="1"/>
  <c r="S40"/>
  <c r="R41"/>
  <c r="D100" s="1"/>
  <c r="S41"/>
  <c r="R45"/>
  <c r="D104" s="1"/>
  <c r="S45"/>
  <c r="R46"/>
  <c r="D105" s="1"/>
  <c r="S46"/>
  <c r="R47"/>
  <c r="D106" s="1"/>
  <c r="S47"/>
  <c r="R48"/>
  <c r="D107" s="1"/>
  <c r="S48"/>
  <c r="R49"/>
  <c r="D108" s="1"/>
  <c r="S49"/>
  <c r="R50"/>
  <c r="D109" s="1"/>
  <c r="S50"/>
  <c r="R51"/>
  <c r="D110" s="1"/>
  <c r="S51"/>
  <c r="R52"/>
  <c r="D111" s="1"/>
  <c r="S52"/>
  <c r="R53"/>
  <c r="D112" s="1"/>
  <c r="S53"/>
  <c r="R54"/>
  <c r="D113" s="1"/>
  <c r="S54"/>
  <c r="R55"/>
  <c r="D114" s="1"/>
  <c r="S55"/>
  <c r="R4"/>
  <c r="D63" s="1"/>
  <c r="S4"/>
  <c r="R5"/>
  <c r="D64" s="1"/>
  <c r="S5"/>
  <c r="R6"/>
  <c r="D65" s="1"/>
  <c r="S6"/>
  <c r="R7"/>
  <c r="D66" s="1"/>
  <c r="S7"/>
  <c r="R8"/>
  <c r="D67" s="1"/>
  <c r="S8"/>
  <c r="R9"/>
  <c r="D68" s="1"/>
  <c r="S9"/>
  <c r="R10"/>
  <c r="D69" s="1"/>
  <c r="S10"/>
  <c r="R11"/>
  <c r="D70" s="1"/>
  <c r="S11"/>
  <c r="R12"/>
  <c r="D71" s="1"/>
  <c r="S12"/>
  <c r="R13"/>
  <c r="D72" s="1"/>
  <c r="S13"/>
  <c r="S3"/>
  <c r="N62" s="1"/>
  <c r="R3"/>
  <c r="Q56"/>
  <c r="P56"/>
  <c r="O56"/>
  <c r="N56"/>
  <c r="M56"/>
  <c r="L56"/>
  <c r="K56"/>
  <c r="J56"/>
  <c r="I56"/>
  <c r="H56"/>
  <c r="G56"/>
  <c r="F56"/>
  <c r="E56"/>
  <c r="D56"/>
  <c r="C56"/>
  <c r="B56"/>
  <c r="Q42"/>
  <c r="P42"/>
  <c r="O42"/>
  <c r="N42"/>
  <c r="M42"/>
  <c r="L42"/>
  <c r="K42"/>
  <c r="J42"/>
  <c r="I42"/>
  <c r="H42"/>
  <c r="G42"/>
  <c r="F42"/>
  <c r="E42"/>
  <c r="D42"/>
  <c r="C42"/>
  <c r="B42"/>
  <c r="Q28"/>
  <c r="P28"/>
  <c r="O28"/>
  <c r="N28"/>
  <c r="M28"/>
  <c r="L28"/>
  <c r="K28"/>
  <c r="J28"/>
  <c r="I28"/>
  <c r="H28"/>
  <c r="G28"/>
  <c r="F28"/>
  <c r="E28"/>
  <c r="D28"/>
  <c r="C28"/>
  <c r="B28"/>
  <c r="Q14"/>
  <c r="P14"/>
  <c r="O14"/>
  <c r="N14"/>
  <c r="M14"/>
  <c r="L14"/>
  <c r="K14"/>
  <c r="J14"/>
  <c r="I14"/>
  <c r="H14"/>
  <c r="G14"/>
  <c r="F14"/>
  <c r="E14"/>
  <c r="D14"/>
  <c r="C14"/>
  <c r="B14"/>
  <c r="AL1"/>
  <c r="AK1"/>
  <c r="AJ1"/>
  <c r="AI1"/>
  <c r="AH1"/>
  <c r="AG1"/>
  <c r="AF1"/>
  <c r="AE1"/>
  <c r="AD1"/>
  <c r="AC1"/>
  <c r="AB1"/>
  <c r="AA1"/>
  <c r="Z1"/>
  <c r="Y1"/>
  <c r="X1"/>
  <c r="W1"/>
  <c r="AL4"/>
  <c r="AK4"/>
  <c r="AJ4"/>
  <c r="AI4"/>
  <c r="AH4"/>
  <c r="AG4"/>
  <c r="AF4"/>
  <c r="AE4"/>
  <c r="AD4"/>
  <c r="AC4"/>
  <c r="AB4"/>
  <c r="AA4"/>
  <c r="Z4"/>
  <c r="Y4"/>
  <c r="X4"/>
  <c r="W4"/>
  <c r="AL2"/>
  <c r="AK2"/>
  <c r="AJ2"/>
  <c r="AI2"/>
  <c r="AH2"/>
  <c r="AG2"/>
  <c r="AF2"/>
  <c r="AE2"/>
  <c r="AD2"/>
  <c r="AC2"/>
  <c r="AB2"/>
  <c r="AA2"/>
  <c r="Z2"/>
  <c r="Y2"/>
  <c r="X2"/>
  <c r="W2"/>
  <c r="AL3"/>
  <c r="AK3"/>
  <c r="AJ3"/>
  <c r="AI3"/>
  <c r="AH3"/>
  <c r="AG3"/>
  <c r="AF3"/>
  <c r="AE3"/>
  <c r="AD3"/>
  <c r="AC3"/>
  <c r="AB3"/>
  <c r="AA3"/>
  <c r="Z3"/>
  <c r="Y3"/>
  <c r="X3"/>
  <c r="W3"/>
  <c r="U5" i="12"/>
  <c r="V5"/>
  <c r="W5"/>
  <c r="X5"/>
  <c r="Y5"/>
  <c r="Z5"/>
  <c r="AA5"/>
  <c r="AB5"/>
  <c r="AC5"/>
  <c r="AD5"/>
  <c r="AE5"/>
  <c r="AF5"/>
  <c r="AG5"/>
  <c r="AH5"/>
  <c r="AI5"/>
  <c r="T5"/>
  <c r="U4"/>
  <c r="V4"/>
  <c r="W4"/>
  <c r="X4"/>
  <c r="Y4"/>
  <c r="Z4"/>
  <c r="AA4"/>
  <c r="AB4"/>
  <c r="AC4"/>
  <c r="AD4"/>
  <c r="AE4"/>
  <c r="AF4"/>
  <c r="AG4"/>
  <c r="AH4"/>
  <c r="AI4"/>
  <c r="T4"/>
  <c r="U3"/>
  <c r="V3"/>
  <c r="W3"/>
  <c r="X3"/>
  <c r="Y3"/>
  <c r="Z3"/>
  <c r="AA3"/>
  <c r="AB3"/>
  <c r="AC3"/>
  <c r="AD3"/>
  <c r="AE3"/>
  <c r="AF3"/>
  <c r="AG3"/>
  <c r="AH3"/>
  <c r="AI3"/>
  <c r="T3"/>
  <c r="U2"/>
  <c r="V2"/>
  <c r="W2"/>
  <c r="X2"/>
  <c r="Y2"/>
  <c r="Z2"/>
  <c r="AA2"/>
  <c r="AB2"/>
  <c r="AC2"/>
  <c r="AD2"/>
  <c r="AE2"/>
  <c r="AF2"/>
  <c r="AG2"/>
  <c r="AH2"/>
  <c r="AI2"/>
  <c r="T2"/>
  <c r="D41" i="20"/>
  <c r="E41"/>
  <c r="F41"/>
  <c r="G41"/>
  <c r="H41"/>
  <c r="I41"/>
  <c r="J41"/>
  <c r="K41"/>
  <c r="L41"/>
  <c r="M41"/>
  <c r="N41"/>
  <c r="O41"/>
  <c r="P41"/>
  <c r="Q41"/>
  <c r="R41"/>
  <c r="C41"/>
  <c r="D12"/>
  <c r="E12"/>
  <c r="F12"/>
  <c r="G12"/>
  <c r="H12"/>
  <c r="I12"/>
  <c r="J12"/>
  <c r="K12"/>
  <c r="L12"/>
  <c r="M12"/>
  <c r="N12"/>
  <c r="O12"/>
  <c r="P12"/>
  <c r="Q12"/>
  <c r="R12"/>
  <c r="C12"/>
  <c r="D16" i="8"/>
  <c r="E16"/>
  <c r="F16"/>
  <c r="G16"/>
  <c r="H16"/>
  <c r="I16"/>
  <c r="J16"/>
  <c r="K16"/>
  <c r="L16"/>
  <c r="M16"/>
  <c r="N16"/>
  <c r="O16"/>
  <c r="P16"/>
  <c r="Q16"/>
  <c r="R16"/>
  <c r="C16"/>
  <c r="D15" i="5"/>
  <c r="E15"/>
  <c r="F15"/>
  <c r="G15"/>
  <c r="H15"/>
  <c r="I15"/>
  <c r="J15"/>
  <c r="K15"/>
  <c r="L15"/>
  <c r="M15"/>
  <c r="N15"/>
  <c r="O15"/>
  <c r="P15"/>
  <c r="Q15"/>
  <c r="R15"/>
  <c r="C15"/>
  <c r="J14" i="7"/>
  <c r="K14"/>
  <c r="L14"/>
  <c r="M14"/>
  <c r="I14"/>
  <c r="D48" i="20"/>
  <c r="E48"/>
  <c r="F48"/>
  <c r="G48"/>
  <c r="H48"/>
  <c r="I48"/>
  <c r="J48"/>
  <c r="K48"/>
  <c r="L48"/>
  <c r="M48"/>
  <c r="N48"/>
  <c r="O48"/>
  <c r="P48"/>
  <c r="Q48"/>
  <c r="R48"/>
  <c r="C48"/>
  <c r="D49"/>
  <c r="E49"/>
  <c r="F49"/>
  <c r="G49"/>
  <c r="H49"/>
  <c r="I49"/>
  <c r="J49"/>
  <c r="K49"/>
  <c r="L49"/>
  <c r="M49"/>
  <c r="N49"/>
  <c r="O49"/>
  <c r="P49"/>
  <c r="Q49"/>
  <c r="R49"/>
  <c r="C49"/>
  <c r="D47"/>
  <c r="G47"/>
  <c r="H47"/>
  <c r="I47"/>
  <c r="K47"/>
  <c r="M47"/>
  <c r="F47"/>
  <c r="J47"/>
  <c r="P47"/>
  <c r="Q47"/>
  <c r="R47"/>
  <c r="L47"/>
  <c r="E47"/>
  <c r="C47"/>
  <c r="R23" i="19"/>
  <c r="S23"/>
  <c r="T23"/>
  <c r="U23"/>
  <c r="R24"/>
  <c r="S24"/>
  <c r="T24"/>
  <c r="U24"/>
  <c r="R25"/>
  <c r="S25"/>
  <c r="T25"/>
  <c r="U25"/>
  <c r="R26"/>
  <c r="S26"/>
  <c r="T26"/>
  <c r="U26"/>
  <c r="R27"/>
  <c r="S27"/>
  <c r="T27"/>
  <c r="U27"/>
  <c r="R28"/>
  <c r="S28"/>
  <c r="T28"/>
  <c r="U28"/>
  <c r="R29"/>
  <c r="S29"/>
  <c r="T29"/>
  <c r="U29"/>
  <c r="S22"/>
  <c r="T22"/>
  <c r="U22"/>
  <c r="R22"/>
  <c r="I21" i="21"/>
  <c r="J21"/>
  <c r="K21"/>
  <c r="L21"/>
  <c r="M21"/>
  <c r="M20"/>
  <c r="L20"/>
  <c r="K20"/>
  <c r="J20"/>
  <c r="I20"/>
  <c r="N17"/>
  <c r="O17"/>
  <c r="O18"/>
  <c r="N18"/>
  <c r="D56" i="22"/>
  <c r="E56"/>
  <c r="F56"/>
  <c r="G56"/>
  <c r="H56"/>
  <c r="I56"/>
  <c r="J56"/>
  <c r="K56"/>
  <c r="L56"/>
  <c r="M56"/>
  <c r="N56"/>
  <c r="O56"/>
  <c r="P56"/>
  <c r="Q56"/>
  <c r="R56"/>
  <c r="C56"/>
  <c r="D55"/>
  <c r="E55"/>
  <c r="F55"/>
  <c r="G55"/>
  <c r="H55"/>
  <c r="I55"/>
  <c r="J55"/>
  <c r="K55"/>
  <c r="L55"/>
  <c r="M55"/>
  <c r="N55"/>
  <c r="O55"/>
  <c r="P55"/>
  <c r="Q55"/>
  <c r="R55"/>
  <c r="C55"/>
  <c r="C49" i="6"/>
  <c r="D49"/>
  <c r="E49"/>
  <c r="F49"/>
  <c r="G49"/>
  <c r="H49"/>
  <c r="I49"/>
  <c r="J49"/>
  <c r="K49"/>
  <c r="L49"/>
  <c r="M49"/>
  <c r="N49"/>
  <c r="O49"/>
  <c r="P49"/>
  <c r="Q49"/>
  <c r="R49"/>
  <c r="C53" i="22"/>
  <c r="D53"/>
  <c r="E53"/>
  <c r="F53"/>
  <c r="G53"/>
  <c r="H53"/>
  <c r="I53"/>
  <c r="J53"/>
  <c r="K53"/>
  <c r="L53"/>
  <c r="M53"/>
  <c r="N53"/>
  <c r="O53"/>
  <c r="P53"/>
  <c r="Q53"/>
  <c r="R53"/>
  <c r="R52"/>
  <c r="Q52"/>
  <c r="P52"/>
  <c r="O52"/>
  <c r="N52"/>
  <c r="M52"/>
  <c r="L52"/>
  <c r="K52"/>
  <c r="J52"/>
  <c r="I52"/>
  <c r="H52"/>
  <c r="G52"/>
  <c r="F52"/>
  <c r="E52"/>
  <c r="D52"/>
  <c r="C52"/>
  <c r="S45"/>
  <c r="T45"/>
  <c r="T44"/>
  <c r="S44"/>
  <c r="D54"/>
  <c r="E54"/>
  <c r="F54"/>
  <c r="G54"/>
  <c r="H54"/>
  <c r="I54"/>
  <c r="J54"/>
  <c r="K54"/>
  <c r="L54"/>
  <c r="M54"/>
  <c r="N54"/>
  <c r="O54"/>
  <c r="P54"/>
  <c r="Q54"/>
  <c r="R54"/>
  <c r="C54"/>
  <c r="R48"/>
  <c r="R49" s="1"/>
  <c r="Q48"/>
  <c r="Q49" s="1"/>
  <c r="P48"/>
  <c r="P49" s="1"/>
  <c r="O48"/>
  <c r="O49" s="1"/>
  <c r="N48"/>
  <c r="N49" s="1"/>
  <c r="M48"/>
  <c r="M49" s="1"/>
  <c r="L48"/>
  <c r="L49" s="1"/>
  <c r="K48"/>
  <c r="K49" s="1"/>
  <c r="J48"/>
  <c r="J49" s="1"/>
  <c r="I48"/>
  <c r="I49" s="1"/>
  <c r="H48"/>
  <c r="H49" s="1"/>
  <c r="G48"/>
  <c r="G49" s="1"/>
  <c r="F48"/>
  <c r="F49" s="1"/>
  <c r="E48"/>
  <c r="E49" s="1"/>
  <c r="D48"/>
  <c r="D49" s="1"/>
  <c r="C48"/>
  <c r="C49" s="1"/>
  <c r="R47"/>
  <c r="Q47"/>
  <c r="P47"/>
  <c r="O47"/>
  <c r="N47"/>
  <c r="M47"/>
  <c r="L47"/>
  <c r="K47"/>
  <c r="J47"/>
  <c r="I47"/>
  <c r="H47"/>
  <c r="G47"/>
  <c r="F47"/>
  <c r="E47"/>
  <c r="D47"/>
  <c r="C47"/>
  <c r="R46"/>
  <c r="Q46"/>
  <c r="P46"/>
  <c r="O46"/>
  <c r="N46"/>
  <c r="M46"/>
  <c r="L46"/>
  <c r="K46"/>
  <c r="J46"/>
  <c r="I46"/>
  <c r="H46"/>
  <c r="G46"/>
  <c r="F46"/>
  <c r="E46"/>
  <c r="D46"/>
  <c r="C46"/>
  <c r="U39"/>
  <c r="T39"/>
  <c r="U38"/>
  <c r="T38"/>
  <c r="U37"/>
  <c r="T37"/>
  <c r="U36"/>
  <c r="T36"/>
  <c r="U35"/>
  <c r="T35"/>
  <c r="U34"/>
  <c r="T34"/>
  <c r="U33"/>
  <c r="T33"/>
  <c r="U32"/>
  <c r="T32"/>
  <c r="U31"/>
  <c r="T31"/>
  <c r="U30"/>
  <c r="T30"/>
  <c r="U29"/>
  <c r="T29"/>
  <c r="D46" i="20"/>
  <c r="E46"/>
  <c r="F46"/>
  <c r="G46"/>
  <c r="H46"/>
  <c r="I46"/>
  <c r="J46"/>
  <c r="K46"/>
  <c r="L46"/>
  <c r="M46"/>
  <c r="N46"/>
  <c r="O46"/>
  <c r="P46"/>
  <c r="Q46"/>
  <c r="R46"/>
  <c r="C46"/>
  <c r="D44"/>
  <c r="E44"/>
  <c r="F44"/>
  <c r="G44"/>
  <c r="H44"/>
  <c r="I44"/>
  <c r="J44"/>
  <c r="K44"/>
  <c r="L44"/>
  <c r="M44"/>
  <c r="N44"/>
  <c r="O44"/>
  <c r="P44"/>
  <c r="Q44"/>
  <c r="R44"/>
  <c r="C44"/>
  <c r="C48" i="6"/>
  <c r="D48"/>
  <c r="E48"/>
  <c r="F48"/>
  <c r="H48"/>
  <c r="I48"/>
  <c r="J48"/>
  <c r="K48"/>
  <c r="L48"/>
  <c r="M48"/>
  <c r="N48"/>
  <c r="O48"/>
  <c r="P48"/>
  <c r="Q48"/>
  <c r="R48"/>
  <c r="G48"/>
  <c r="N47" i="20"/>
  <c r="O47"/>
  <c r="L63"/>
  <c r="B14" i="21"/>
  <c r="D14"/>
  <c r="D15" i="8"/>
  <c r="E15"/>
  <c r="F15"/>
  <c r="G15"/>
  <c r="H15"/>
  <c r="I15"/>
  <c r="J15"/>
  <c r="K15"/>
  <c r="L15"/>
  <c r="M15"/>
  <c r="N15"/>
  <c r="O15"/>
  <c r="P15"/>
  <c r="Q15"/>
  <c r="R15"/>
  <c r="C15"/>
  <c r="D13" i="5"/>
  <c r="E13"/>
  <c r="F13"/>
  <c r="G13"/>
  <c r="H13"/>
  <c r="I13"/>
  <c r="J13"/>
  <c r="K13"/>
  <c r="L13"/>
  <c r="M13"/>
  <c r="N13"/>
  <c r="O13"/>
  <c r="P13"/>
  <c r="Q13"/>
  <c r="R13"/>
  <c r="C13"/>
  <c r="D12"/>
  <c r="E12"/>
  <c r="F12"/>
  <c r="G12"/>
  <c r="H12"/>
  <c r="I12"/>
  <c r="J12"/>
  <c r="K12"/>
  <c r="L12"/>
  <c r="M12"/>
  <c r="N12"/>
  <c r="O12"/>
  <c r="P12"/>
  <c r="Q12"/>
  <c r="R12"/>
  <c r="C12"/>
  <c r="C13" i="21"/>
  <c r="C14" s="1"/>
  <c r="D13"/>
  <c r="E13"/>
  <c r="E14" s="1"/>
  <c r="F13"/>
  <c r="F14" s="1"/>
  <c r="A13"/>
  <c r="D47" i="6"/>
  <c r="E47"/>
  <c r="F47"/>
  <c r="G47"/>
  <c r="H47"/>
  <c r="I47"/>
  <c r="J47"/>
  <c r="K47"/>
  <c r="L47"/>
  <c r="M47"/>
  <c r="N47"/>
  <c r="O47"/>
  <c r="P47"/>
  <c r="Q47"/>
  <c r="R47"/>
  <c r="C47"/>
  <c r="D46"/>
  <c r="E46"/>
  <c r="F46"/>
  <c r="G46"/>
  <c r="H46"/>
  <c r="I46"/>
  <c r="J46"/>
  <c r="K46"/>
  <c r="L46"/>
  <c r="M46"/>
  <c r="N46"/>
  <c r="O46"/>
  <c r="P46"/>
  <c r="Q46"/>
  <c r="R46"/>
  <c r="C46"/>
  <c r="R63" i="20"/>
  <c r="Q63"/>
  <c r="P63"/>
  <c r="O63"/>
  <c r="N63"/>
  <c r="M63"/>
  <c r="K63"/>
  <c r="J63"/>
  <c r="I63"/>
  <c r="H63"/>
  <c r="G63"/>
  <c r="F63"/>
  <c r="E63"/>
  <c r="D63"/>
  <c r="C63"/>
  <c r="T62"/>
  <c r="S62"/>
  <c r="U39"/>
  <c r="T39"/>
  <c r="R39"/>
  <c r="Q39"/>
  <c r="P39"/>
  <c r="O39"/>
  <c r="N39"/>
  <c r="M39"/>
  <c r="L39"/>
  <c r="K39"/>
  <c r="I39"/>
  <c r="H39"/>
  <c r="E39"/>
  <c r="D39"/>
  <c r="C39"/>
  <c r="U38"/>
  <c r="T38"/>
  <c r="U37"/>
  <c r="T37"/>
  <c r="U36"/>
  <c r="T36"/>
  <c r="U35"/>
  <c r="T35"/>
  <c r="U34"/>
  <c r="T34"/>
  <c r="U33"/>
  <c r="T33"/>
  <c r="U32"/>
  <c r="T32"/>
  <c r="U31"/>
  <c r="T31"/>
  <c r="U30"/>
  <c r="T30"/>
  <c r="U29"/>
  <c r="T29"/>
  <c r="R11"/>
  <c r="Q11"/>
  <c r="P11"/>
  <c r="O11"/>
  <c r="N11"/>
  <c r="M11"/>
  <c r="L11"/>
  <c r="K11"/>
  <c r="J11"/>
  <c r="I11"/>
  <c r="H11"/>
  <c r="G11"/>
  <c r="F11"/>
  <c r="E11"/>
  <c r="D11"/>
  <c r="C11"/>
  <c r="T39" i="6"/>
  <c r="U39"/>
  <c r="U37"/>
  <c r="U35"/>
  <c r="T35"/>
  <c r="U33"/>
  <c r="U31"/>
  <c r="T31"/>
  <c r="T29"/>
  <c r="U30"/>
  <c r="U32"/>
  <c r="U34"/>
  <c r="U36"/>
  <c r="U38"/>
  <c r="U29"/>
  <c r="T30"/>
  <c r="T32"/>
  <c r="T33"/>
  <c r="T34"/>
  <c r="T36"/>
  <c r="T37"/>
  <c r="T38"/>
  <c r="D97" i="19"/>
  <c r="E97"/>
  <c r="F97"/>
  <c r="C97"/>
  <c r="D73"/>
  <c r="E73"/>
  <c r="F73"/>
  <c r="C73"/>
  <c r="D85"/>
  <c r="E85"/>
  <c r="F85"/>
  <c r="C85"/>
  <c r="D61"/>
  <c r="E61"/>
  <c r="F61"/>
  <c r="C61"/>
  <c r="D49"/>
  <c r="E49"/>
  <c r="F49"/>
  <c r="C49"/>
  <c r="D37"/>
  <c r="E37"/>
  <c r="F37"/>
  <c r="C37"/>
  <c r="D25"/>
  <c r="E25"/>
  <c r="F25"/>
  <c r="C25"/>
  <c r="D13"/>
  <c r="E13"/>
  <c r="F13"/>
  <c r="C13"/>
  <c r="D77" i="23" l="1"/>
  <c r="D87" s="1"/>
  <c r="E68"/>
  <c r="E64"/>
  <c r="M76"/>
  <c r="E112"/>
  <c r="E108"/>
  <c r="E104"/>
  <c r="E97"/>
  <c r="E93"/>
  <c r="E86"/>
  <c r="E82"/>
  <c r="E78"/>
  <c r="I68"/>
  <c r="I64"/>
  <c r="Q76"/>
  <c r="I112"/>
  <c r="I108"/>
  <c r="I104"/>
  <c r="I97"/>
  <c r="I93"/>
  <c r="I86"/>
  <c r="I82"/>
  <c r="I78"/>
  <c r="M70"/>
  <c r="M66"/>
  <c r="M72"/>
  <c r="M114"/>
  <c r="M110"/>
  <c r="M106"/>
  <c r="M99"/>
  <c r="M95"/>
  <c r="E91"/>
  <c r="E84"/>
  <c r="E80"/>
  <c r="Q70"/>
  <c r="Q66"/>
  <c r="Q72"/>
  <c r="Q114"/>
  <c r="Q110"/>
  <c r="Q106"/>
  <c r="Q99"/>
  <c r="Q95"/>
  <c r="I91"/>
  <c r="I84"/>
  <c r="I80"/>
  <c r="E65"/>
  <c r="E109"/>
  <c r="E105"/>
  <c r="J62"/>
  <c r="I69"/>
  <c r="I65"/>
  <c r="I113"/>
  <c r="I109"/>
  <c r="I105"/>
  <c r="I98"/>
  <c r="I94"/>
  <c r="F62"/>
  <c r="M69"/>
  <c r="M113"/>
  <c r="M98"/>
  <c r="E71"/>
  <c r="E70"/>
  <c r="M68"/>
  <c r="E67"/>
  <c r="E66"/>
  <c r="M64"/>
  <c r="E63"/>
  <c r="E72"/>
  <c r="E76"/>
  <c r="E114"/>
  <c r="M112"/>
  <c r="E111"/>
  <c r="E110"/>
  <c r="M108"/>
  <c r="E107"/>
  <c r="E106"/>
  <c r="M104"/>
  <c r="E100"/>
  <c r="E99"/>
  <c r="M97"/>
  <c r="E96"/>
  <c r="E95"/>
  <c r="M93"/>
  <c r="M91"/>
  <c r="M86"/>
  <c r="M84"/>
  <c r="M82"/>
  <c r="M80"/>
  <c r="M78"/>
  <c r="D101"/>
  <c r="E69"/>
  <c r="E113"/>
  <c r="E98"/>
  <c r="E94"/>
  <c r="I71"/>
  <c r="I67"/>
  <c r="I63"/>
  <c r="I111"/>
  <c r="I107"/>
  <c r="I100"/>
  <c r="I96"/>
  <c r="M65"/>
  <c r="M109"/>
  <c r="M105"/>
  <c r="M94"/>
  <c r="M71"/>
  <c r="I70"/>
  <c r="Q68"/>
  <c r="M67"/>
  <c r="I66"/>
  <c r="Q64"/>
  <c r="M63"/>
  <c r="I72"/>
  <c r="I76"/>
  <c r="I114"/>
  <c r="Q112"/>
  <c r="M111"/>
  <c r="I110"/>
  <c r="Q108"/>
  <c r="M107"/>
  <c r="I106"/>
  <c r="Q104"/>
  <c r="M100"/>
  <c r="I99"/>
  <c r="Q97"/>
  <c r="M96"/>
  <c r="I95"/>
  <c r="Q93"/>
  <c r="Q91"/>
  <c r="Q86"/>
  <c r="Q84"/>
  <c r="Q82"/>
  <c r="Q80"/>
  <c r="Q78"/>
  <c r="D115"/>
  <c r="O62"/>
  <c r="K62"/>
  <c r="G62"/>
  <c r="C62"/>
  <c r="P62"/>
  <c r="L62"/>
  <c r="H62"/>
  <c r="D62"/>
  <c r="D73" s="1"/>
  <c r="M62"/>
  <c r="E62"/>
  <c r="Q62"/>
  <c r="I62"/>
  <c r="F71"/>
  <c r="N71"/>
  <c r="B71"/>
  <c r="J71"/>
  <c r="F69"/>
  <c r="N69"/>
  <c r="B69"/>
  <c r="J69"/>
  <c r="B67"/>
  <c r="J67"/>
  <c r="F67"/>
  <c r="N67"/>
  <c r="B65"/>
  <c r="J65"/>
  <c r="N65"/>
  <c r="F65"/>
  <c r="F63"/>
  <c r="N63"/>
  <c r="B63"/>
  <c r="J63"/>
  <c r="B113"/>
  <c r="J113"/>
  <c r="F113"/>
  <c r="N113"/>
  <c r="F111"/>
  <c r="N111"/>
  <c r="B111"/>
  <c r="J111"/>
  <c r="J109"/>
  <c r="B109"/>
  <c r="F109"/>
  <c r="N109"/>
  <c r="B107"/>
  <c r="F107"/>
  <c r="J107"/>
  <c r="N107"/>
  <c r="B105"/>
  <c r="F105"/>
  <c r="J105"/>
  <c r="N105"/>
  <c r="B100"/>
  <c r="F100"/>
  <c r="J100"/>
  <c r="N100"/>
  <c r="J98"/>
  <c r="B98"/>
  <c r="F98"/>
  <c r="N98"/>
  <c r="B96"/>
  <c r="F96"/>
  <c r="J96"/>
  <c r="N96"/>
  <c r="B94"/>
  <c r="F94"/>
  <c r="J94"/>
  <c r="N94"/>
  <c r="E92"/>
  <c r="M92"/>
  <c r="B92"/>
  <c r="F92"/>
  <c r="J92"/>
  <c r="N92"/>
  <c r="I92"/>
  <c r="Q92"/>
  <c r="I90"/>
  <c r="Q90"/>
  <c r="B90"/>
  <c r="F90"/>
  <c r="J90"/>
  <c r="N90"/>
  <c r="E90"/>
  <c r="M90"/>
  <c r="E85"/>
  <c r="I85"/>
  <c r="Q85"/>
  <c r="B85"/>
  <c r="F85"/>
  <c r="J85"/>
  <c r="N85"/>
  <c r="M85"/>
  <c r="I83"/>
  <c r="M83"/>
  <c r="B83"/>
  <c r="F83"/>
  <c r="J83"/>
  <c r="N83"/>
  <c r="E83"/>
  <c r="Q83"/>
  <c r="E81"/>
  <c r="I81"/>
  <c r="Q81"/>
  <c r="B81"/>
  <c r="F81"/>
  <c r="J81"/>
  <c r="N81"/>
  <c r="M81"/>
  <c r="E79"/>
  <c r="M79"/>
  <c r="B79"/>
  <c r="F79"/>
  <c r="J79"/>
  <c r="N79"/>
  <c r="I79"/>
  <c r="Q79"/>
  <c r="E77"/>
  <c r="M77"/>
  <c r="B77"/>
  <c r="F77"/>
  <c r="J77"/>
  <c r="N77"/>
  <c r="I77"/>
  <c r="Q77"/>
  <c r="B62"/>
  <c r="Q71"/>
  <c r="Q69"/>
  <c r="Q67"/>
  <c r="Q65"/>
  <c r="Q63"/>
  <c r="Q113"/>
  <c r="Q111"/>
  <c r="Q109"/>
  <c r="Q107"/>
  <c r="Q105"/>
  <c r="Q100"/>
  <c r="Q98"/>
  <c r="Q96"/>
  <c r="Q94"/>
  <c r="J70"/>
  <c r="B70"/>
  <c r="N68"/>
  <c r="F68"/>
  <c r="J66"/>
  <c r="B66"/>
  <c r="N64"/>
  <c r="F64"/>
  <c r="F72"/>
  <c r="N76"/>
  <c r="F76"/>
  <c r="N114"/>
  <c r="F114"/>
  <c r="N112"/>
  <c r="B112"/>
  <c r="J110"/>
  <c r="F110"/>
  <c r="B110"/>
  <c r="N108"/>
  <c r="J108"/>
  <c r="F108"/>
  <c r="B108"/>
  <c r="N106"/>
  <c r="J106"/>
  <c r="F106"/>
  <c r="B106"/>
  <c r="N104"/>
  <c r="J104"/>
  <c r="F104"/>
  <c r="B104"/>
  <c r="N99"/>
  <c r="J99"/>
  <c r="F99"/>
  <c r="B99"/>
  <c r="N97"/>
  <c r="J97"/>
  <c r="F97"/>
  <c r="B97"/>
  <c r="N95"/>
  <c r="J95"/>
  <c r="F95"/>
  <c r="B95"/>
  <c r="N93"/>
  <c r="J93"/>
  <c r="F93"/>
  <c r="B93"/>
  <c r="N91"/>
  <c r="J91"/>
  <c r="F91"/>
  <c r="B91"/>
  <c r="N86"/>
  <c r="J86"/>
  <c r="F86"/>
  <c r="B86"/>
  <c r="N84"/>
  <c r="J84"/>
  <c r="F84"/>
  <c r="B84"/>
  <c r="N82"/>
  <c r="J82"/>
  <c r="F82"/>
  <c r="B82"/>
  <c r="N80"/>
  <c r="J80"/>
  <c r="F80"/>
  <c r="B80"/>
  <c r="N78"/>
  <c r="J78"/>
  <c r="F78"/>
  <c r="B78"/>
  <c r="N70"/>
  <c r="F70"/>
  <c r="J68"/>
  <c r="B68"/>
  <c r="N66"/>
  <c r="F66"/>
  <c r="J64"/>
  <c r="B64"/>
  <c r="N72"/>
  <c r="J72"/>
  <c r="B72"/>
  <c r="J76"/>
  <c r="B76"/>
  <c r="J114"/>
  <c r="B114"/>
  <c r="J112"/>
  <c r="F112"/>
  <c r="N110"/>
  <c r="O71"/>
  <c r="K71"/>
  <c r="G71"/>
  <c r="C71"/>
  <c r="O70"/>
  <c r="K70"/>
  <c r="G70"/>
  <c r="C70"/>
  <c r="O69"/>
  <c r="K69"/>
  <c r="G69"/>
  <c r="C69"/>
  <c r="O68"/>
  <c r="K68"/>
  <c r="G68"/>
  <c r="C68"/>
  <c r="O67"/>
  <c r="K67"/>
  <c r="G67"/>
  <c r="C67"/>
  <c r="O66"/>
  <c r="K66"/>
  <c r="G66"/>
  <c r="C66"/>
  <c r="O65"/>
  <c r="K65"/>
  <c r="G65"/>
  <c r="C65"/>
  <c r="O64"/>
  <c r="K64"/>
  <c r="G64"/>
  <c r="C64"/>
  <c r="O63"/>
  <c r="K63"/>
  <c r="G63"/>
  <c r="C63"/>
  <c r="O72"/>
  <c r="K72"/>
  <c r="G72"/>
  <c r="C72"/>
  <c r="O76"/>
  <c r="K76"/>
  <c r="G76"/>
  <c r="C76"/>
  <c r="O114"/>
  <c r="K114"/>
  <c r="G114"/>
  <c r="C114"/>
  <c r="O113"/>
  <c r="K113"/>
  <c r="G113"/>
  <c r="C113"/>
  <c r="O112"/>
  <c r="K112"/>
  <c r="G112"/>
  <c r="C112"/>
  <c r="O111"/>
  <c r="K111"/>
  <c r="G111"/>
  <c r="C111"/>
  <c r="O110"/>
  <c r="K110"/>
  <c r="G110"/>
  <c r="C110"/>
  <c r="O109"/>
  <c r="K109"/>
  <c r="G109"/>
  <c r="C109"/>
  <c r="O108"/>
  <c r="K108"/>
  <c r="G108"/>
  <c r="C108"/>
  <c r="O107"/>
  <c r="K107"/>
  <c r="G107"/>
  <c r="C107"/>
  <c r="O106"/>
  <c r="K106"/>
  <c r="G106"/>
  <c r="C106"/>
  <c r="O105"/>
  <c r="K105"/>
  <c r="G105"/>
  <c r="C105"/>
  <c r="O104"/>
  <c r="O115" s="1"/>
  <c r="K104"/>
  <c r="K115" s="1"/>
  <c r="G104"/>
  <c r="G115" s="1"/>
  <c r="C104"/>
  <c r="C115" s="1"/>
  <c r="O100"/>
  <c r="K100"/>
  <c r="G100"/>
  <c r="C100"/>
  <c r="O99"/>
  <c r="K99"/>
  <c r="G99"/>
  <c r="C99"/>
  <c r="O98"/>
  <c r="K98"/>
  <c r="G98"/>
  <c r="C98"/>
  <c r="O97"/>
  <c r="K97"/>
  <c r="G97"/>
  <c r="C97"/>
  <c r="O96"/>
  <c r="K96"/>
  <c r="G96"/>
  <c r="C96"/>
  <c r="O95"/>
  <c r="K95"/>
  <c r="G95"/>
  <c r="C95"/>
  <c r="O94"/>
  <c r="K94"/>
  <c r="G94"/>
  <c r="C94"/>
  <c r="O93"/>
  <c r="K93"/>
  <c r="G93"/>
  <c r="C93"/>
  <c r="O92"/>
  <c r="K92"/>
  <c r="G92"/>
  <c r="C92"/>
  <c r="O91"/>
  <c r="K91"/>
  <c r="G91"/>
  <c r="C91"/>
  <c r="O90"/>
  <c r="O101" s="1"/>
  <c r="K90"/>
  <c r="K101" s="1"/>
  <c r="G90"/>
  <c r="G101" s="1"/>
  <c r="C90"/>
  <c r="C101" s="1"/>
  <c r="O86"/>
  <c r="K86"/>
  <c r="G86"/>
  <c r="C86"/>
  <c r="O85"/>
  <c r="K85"/>
  <c r="G85"/>
  <c r="C85"/>
  <c r="O84"/>
  <c r="K84"/>
  <c r="G84"/>
  <c r="C84"/>
  <c r="O83"/>
  <c r="K83"/>
  <c r="G83"/>
  <c r="C83"/>
  <c r="O82"/>
  <c r="K82"/>
  <c r="G82"/>
  <c r="C82"/>
  <c r="O81"/>
  <c r="K81"/>
  <c r="G81"/>
  <c r="C81"/>
  <c r="O80"/>
  <c r="K80"/>
  <c r="G80"/>
  <c r="C80"/>
  <c r="O79"/>
  <c r="K79"/>
  <c r="G79"/>
  <c r="C79"/>
  <c r="O78"/>
  <c r="K78"/>
  <c r="G78"/>
  <c r="C78"/>
  <c r="O77"/>
  <c r="K77"/>
  <c r="G77"/>
  <c r="C77"/>
  <c r="P71"/>
  <c r="L71"/>
  <c r="H71"/>
  <c r="P70"/>
  <c r="L70"/>
  <c r="H70"/>
  <c r="P69"/>
  <c r="L69"/>
  <c r="H69"/>
  <c r="P68"/>
  <c r="L68"/>
  <c r="H68"/>
  <c r="P67"/>
  <c r="L67"/>
  <c r="H67"/>
  <c r="P66"/>
  <c r="L66"/>
  <c r="H66"/>
  <c r="P65"/>
  <c r="L65"/>
  <c r="H65"/>
  <c r="P64"/>
  <c r="L64"/>
  <c r="H64"/>
  <c r="P63"/>
  <c r="L63"/>
  <c r="H63"/>
  <c r="P72"/>
  <c r="L72"/>
  <c r="H72"/>
  <c r="P76"/>
  <c r="L76"/>
  <c r="H76"/>
  <c r="P114"/>
  <c r="L114"/>
  <c r="H114"/>
  <c r="P113"/>
  <c r="L113"/>
  <c r="H113"/>
  <c r="P112"/>
  <c r="L112"/>
  <c r="H112"/>
  <c r="P111"/>
  <c r="L111"/>
  <c r="H111"/>
  <c r="P110"/>
  <c r="L110"/>
  <c r="H110"/>
  <c r="P109"/>
  <c r="L109"/>
  <c r="H109"/>
  <c r="P108"/>
  <c r="L108"/>
  <c r="H108"/>
  <c r="P107"/>
  <c r="L107"/>
  <c r="H107"/>
  <c r="P106"/>
  <c r="L106"/>
  <c r="H106"/>
  <c r="P105"/>
  <c r="L105"/>
  <c r="H105"/>
  <c r="P104"/>
  <c r="L104"/>
  <c r="H104"/>
  <c r="P100"/>
  <c r="L100"/>
  <c r="H100"/>
  <c r="P99"/>
  <c r="L99"/>
  <c r="H99"/>
  <c r="P98"/>
  <c r="L98"/>
  <c r="H98"/>
  <c r="P97"/>
  <c r="L97"/>
  <c r="H97"/>
  <c r="P96"/>
  <c r="L96"/>
  <c r="H96"/>
  <c r="P95"/>
  <c r="L95"/>
  <c r="H95"/>
  <c r="P94"/>
  <c r="L94"/>
  <c r="H94"/>
  <c r="P93"/>
  <c r="L93"/>
  <c r="H93"/>
  <c r="P92"/>
  <c r="L92"/>
  <c r="H92"/>
  <c r="P91"/>
  <c r="L91"/>
  <c r="H91"/>
  <c r="P90"/>
  <c r="L90"/>
  <c r="H90"/>
  <c r="P86"/>
  <c r="L86"/>
  <c r="H86"/>
  <c r="P85"/>
  <c r="L85"/>
  <c r="H85"/>
  <c r="P84"/>
  <c r="L84"/>
  <c r="H84"/>
  <c r="P83"/>
  <c r="L83"/>
  <c r="H83"/>
  <c r="P82"/>
  <c r="L82"/>
  <c r="H82"/>
  <c r="P81"/>
  <c r="L81"/>
  <c r="H81"/>
  <c r="P80"/>
  <c r="L80"/>
  <c r="H80"/>
  <c r="P79"/>
  <c r="L79"/>
  <c r="H79"/>
  <c r="P78"/>
  <c r="L78"/>
  <c r="H78"/>
  <c r="P77"/>
  <c r="L77"/>
  <c r="H77"/>
  <c r="C14" i="8"/>
  <c r="D14"/>
  <c r="E14"/>
  <c r="F14"/>
  <c r="G14"/>
  <c r="H14"/>
  <c r="I14"/>
  <c r="J14"/>
  <c r="K14"/>
  <c r="L14"/>
  <c r="M14"/>
  <c r="N14"/>
  <c r="O14"/>
  <c r="P14"/>
  <c r="Q14"/>
  <c r="R14"/>
  <c r="J49" i="7"/>
  <c r="K49"/>
  <c r="L49"/>
  <c r="M49"/>
  <c r="N49"/>
  <c r="I49"/>
  <c r="H49"/>
  <c r="J12" i="11"/>
  <c r="K12"/>
  <c r="L12"/>
  <c r="I12"/>
  <c r="J7" i="18"/>
  <c r="K7"/>
  <c r="L7"/>
  <c r="M7"/>
  <c r="I7"/>
  <c r="L5" i="17"/>
  <c r="L4"/>
  <c r="E9" i="16"/>
  <c r="F9"/>
  <c r="G9"/>
  <c r="H9"/>
  <c r="I9"/>
  <c r="J9"/>
  <c r="D9"/>
  <c r="E16"/>
  <c r="F16"/>
  <c r="G16"/>
  <c r="H16"/>
  <c r="I16"/>
  <c r="J16"/>
  <c r="D16"/>
  <c r="E16" i="15"/>
  <c r="F16"/>
  <c r="G16"/>
  <c r="H16"/>
  <c r="I16"/>
  <c r="J16"/>
  <c r="D16"/>
  <c r="E9"/>
  <c r="F9"/>
  <c r="G9"/>
  <c r="H9"/>
  <c r="I9"/>
  <c r="J9"/>
  <c r="D9"/>
  <c r="J48" i="7"/>
  <c r="K48"/>
  <c r="L48"/>
  <c r="M48"/>
  <c r="N48"/>
  <c r="K50"/>
  <c r="J51"/>
  <c r="K51"/>
  <c r="L51"/>
  <c r="M51"/>
  <c r="N51"/>
  <c r="H54"/>
  <c r="L54" s="1"/>
  <c r="I54"/>
  <c r="H50"/>
  <c r="I50"/>
  <c r="H51"/>
  <c r="I51"/>
  <c r="H52"/>
  <c r="I52"/>
  <c r="H53"/>
  <c r="M53" s="1"/>
  <c r="I53"/>
  <c r="J13"/>
  <c r="K13"/>
  <c r="L13"/>
  <c r="M13"/>
  <c r="I13"/>
  <c r="F25"/>
  <c r="F26"/>
  <c r="F27"/>
  <c r="F28"/>
  <c r="F29"/>
  <c r="F31"/>
  <c r="F32"/>
  <c r="F33"/>
  <c r="F34"/>
  <c r="F35"/>
  <c r="F37"/>
  <c r="F38"/>
  <c r="F39"/>
  <c r="F40"/>
  <c r="F41"/>
  <c r="F43"/>
  <c r="F44"/>
  <c r="F45"/>
  <c r="F46"/>
  <c r="F47"/>
  <c r="F49"/>
  <c r="F50"/>
  <c r="F51"/>
  <c r="F52"/>
  <c r="F53"/>
  <c r="F55"/>
  <c r="F56"/>
  <c r="F57"/>
  <c r="F58"/>
  <c r="F59"/>
  <c r="F7"/>
  <c r="F8"/>
  <c r="F9"/>
  <c r="F10"/>
  <c r="F11"/>
  <c r="F13"/>
  <c r="F14"/>
  <c r="F15"/>
  <c r="F16"/>
  <c r="F17"/>
  <c r="F19"/>
  <c r="F20"/>
  <c r="F21"/>
  <c r="F22"/>
  <c r="F23"/>
  <c r="A37" i="8"/>
  <c r="D37" s="1"/>
  <c r="B37"/>
  <c r="A38"/>
  <c r="F38" s="1"/>
  <c r="B38"/>
  <c r="A39"/>
  <c r="F39" s="1"/>
  <c r="B39"/>
  <c r="A40"/>
  <c r="F40" s="1"/>
  <c r="B40"/>
  <c r="A41"/>
  <c r="F41" s="1"/>
  <c r="B41"/>
  <c r="A42"/>
  <c r="F42" s="1"/>
  <c r="B42"/>
  <c r="AO15" i="9"/>
  <c r="AP15"/>
  <c r="AB15"/>
  <c r="AC15"/>
  <c r="AD15"/>
  <c r="AE15"/>
  <c r="AF15"/>
  <c r="AG15"/>
  <c r="AH15"/>
  <c r="AI15"/>
  <c r="AJ15"/>
  <c r="AK15"/>
  <c r="AL15"/>
  <c r="AM15"/>
  <c r="AN15"/>
  <c r="AA15"/>
  <c r="C56" i="12"/>
  <c r="D56"/>
  <c r="E56"/>
  <c r="F56"/>
  <c r="G56"/>
  <c r="H56"/>
  <c r="I56"/>
  <c r="J56"/>
  <c r="K56"/>
  <c r="L56"/>
  <c r="M56"/>
  <c r="N56"/>
  <c r="O56"/>
  <c r="P56"/>
  <c r="Q56"/>
  <c r="B56"/>
  <c r="B42"/>
  <c r="C42"/>
  <c r="D42"/>
  <c r="E42"/>
  <c r="F42"/>
  <c r="G42"/>
  <c r="H42"/>
  <c r="I42"/>
  <c r="J42"/>
  <c r="K42"/>
  <c r="L42"/>
  <c r="M42"/>
  <c r="N42"/>
  <c r="O42"/>
  <c r="P42"/>
  <c r="Q42"/>
  <c r="C28"/>
  <c r="D28"/>
  <c r="E28"/>
  <c r="F28"/>
  <c r="G28"/>
  <c r="H28"/>
  <c r="I28"/>
  <c r="J28"/>
  <c r="K28"/>
  <c r="L28"/>
  <c r="M28"/>
  <c r="N28"/>
  <c r="O28"/>
  <c r="P28"/>
  <c r="Q28"/>
  <c r="B28"/>
  <c r="C14"/>
  <c r="D14"/>
  <c r="E14"/>
  <c r="F14"/>
  <c r="G14"/>
  <c r="H14"/>
  <c r="I14"/>
  <c r="J14"/>
  <c r="K14"/>
  <c r="L14"/>
  <c r="M14"/>
  <c r="N14"/>
  <c r="O14"/>
  <c r="P14"/>
  <c r="Q14"/>
  <c r="B14"/>
  <c r="B36" i="5"/>
  <c r="A36"/>
  <c r="B42"/>
  <c r="B37"/>
  <c r="B38"/>
  <c r="B39"/>
  <c r="B40"/>
  <c r="B41"/>
  <c r="A41"/>
  <c r="A42"/>
  <c r="A37"/>
  <c r="A38"/>
  <c r="M38" s="1"/>
  <c r="A39"/>
  <c r="A40"/>
  <c r="J4" i="14"/>
  <c r="I4"/>
  <c r="I8"/>
  <c r="H4"/>
  <c r="H8" s="1"/>
  <c r="G4"/>
  <c r="J8"/>
  <c r="G8"/>
  <c r="H8" i="13"/>
  <c r="I8"/>
  <c r="J8"/>
  <c r="G8"/>
  <c r="AB5" i="9"/>
  <c r="AC5"/>
  <c r="AD5"/>
  <c r="AE5"/>
  <c r="AF5"/>
  <c r="AG5"/>
  <c r="AH5"/>
  <c r="AI5"/>
  <c r="AJ5"/>
  <c r="AK5"/>
  <c r="AL5"/>
  <c r="AM5"/>
  <c r="AN5"/>
  <c r="AO5"/>
  <c r="AP5"/>
  <c r="AA5"/>
  <c r="AB4"/>
  <c r="AC4"/>
  <c r="AD4"/>
  <c r="AE4"/>
  <c r="AF4"/>
  <c r="AG4"/>
  <c r="AH4"/>
  <c r="AI4"/>
  <c r="AJ4"/>
  <c r="AK4"/>
  <c r="AL4"/>
  <c r="AM4"/>
  <c r="AN4"/>
  <c r="AO4"/>
  <c r="AP4"/>
  <c r="AA4"/>
  <c r="F2" i="7"/>
  <c r="F3"/>
  <c r="F4"/>
  <c r="F5"/>
  <c r="F1"/>
  <c r="A36" i="8"/>
  <c r="B36"/>
  <c r="B35"/>
  <c r="A35"/>
  <c r="B34"/>
  <c r="A34"/>
  <c r="B33"/>
  <c r="A33"/>
  <c r="H46" i="7"/>
  <c r="I46"/>
  <c r="H47"/>
  <c r="I47"/>
  <c r="H48"/>
  <c r="I48"/>
  <c r="I45"/>
  <c r="H45"/>
  <c r="A33" i="5"/>
  <c r="B33"/>
  <c r="A34"/>
  <c r="B34"/>
  <c r="A35"/>
  <c r="B35"/>
  <c r="C5" i="1"/>
  <c r="D5"/>
  <c r="E5"/>
  <c r="F5"/>
  <c r="G5"/>
  <c r="H5"/>
  <c r="I5"/>
  <c r="J5"/>
  <c r="K5"/>
  <c r="L5"/>
  <c r="M5"/>
  <c r="N5"/>
  <c r="O5"/>
  <c r="P5"/>
  <c r="Q5"/>
  <c r="C4"/>
  <c r="D4"/>
  <c r="D8" s="1"/>
  <c r="E4"/>
  <c r="F4"/>
  <c r="G4"/>
  <c r="H4"/>
  <c r="H8" s="1"/>
  <c r="I4"/>
  <c r="J4"/>
  <c r="K4"/>
  <c r="L4"/>
  <c r="L8" s="1"/>
  <c r="M4"/>
  <c r="N4"/>
  <c r="O4"/>
  <c r="P4"/>
  <c r="P8" s="1"/>
  <c r="Q4"/>
  <c r="B5"/>
  <c r="B8" s="1"/>
  <c r="B4"/>
  <c r="E8"/>
  <c r="F8"/>
  <c r="I8"/>
  <c r="J8"/>
  <c r="M8"/>
  <c r="N8"/>
  <c r="Q8"/>
  <c r="E115" i="23" l="1"/>
  <c r="M115"/>
  <c r="I115"/>
  <c r="Q115"/>
  <c r="I87"/>
  <c r="Q87"/>
  <c r="M87"/>
  <c r="M101"/>
  <c r="F101"/>
  <c r="J73"/>
  <c r="I73"/>
  <c r="C73"/>
  <c r="E87"/>
  <c r="I101"/>
  <c r="F73"/>
  <c r="M73"/>
  <c r="H101"/>
  <c r="B87"/>
  <c r="N115"/>
  <c r="F87"/>
  <c r="N73"/>
  <c r="E73"/>
  <c r="K73"/>
  <c r="P87"/>
  <c r="P101"/>
  <c r="L115"/>
  <c r="H87"/>
  <c r="O87"/>
  <c r="F115"/>
  <c r="N101"/>
  <c r="Q101"/>
  <c r="L73"/>
  <c r="L101"/>
  <c r="H115"/>
  <c r="K87"/>
  <c r="J87"/>
  <c r="B115"/>
  <c r="N87"/>
  <c r="E101"/>
  <c r="B101"/>
  <c r="Q73"/>
  <c r="H73"/>
  <c r="G73"/>
  <c r="G87"/>
  <c r="P115"/>
  <c r="L87"/>
  <c r="C87"/>
  <c r="J115"/>
  <c r="B73"/>
  <c r="J101"/>
  <c r="P73"/>
  <c r="O73"/>
  <c r="K52" i="7"/>
  <c r="L52"/>
  <c r="M52"/>
  <c r="M50"/>
  <c r="K53"/>
  <c r="N53"/>
  <c r="J53"/>
  <c r="L53"/>
  <c r="N52"/>
  <c r="J52"/>
  <c r="L50"/>
  <c r="N50"/>
  <c r="J50"/>
  <c r="M54"/>
  <c r="N54"/>
  <c r="K54"/>
  <c r="J54"/>
  <c r="K47"/>
  <c r="M45"/>
  <c r="K46"/>
  <c r="Q37" i="8"/>
  <c r="M37"/>
  <c r="I37"/>
  <c r="E37"/>
  <c r="O37"/>
  <c r="K37"/>
  <c r="G37"/>
  <c r="C37"/>
  <c r="R37"/>
  <c r="N37"/>
  <c r="J37"/>
  <c r="F37"/>
  <c r="P37"/>
  <c r="L37"/>
  <c r="H37"/>
  <c r="O42"/>
  <c r="G42"/>
  <c r="O40"/>
  <c r="G40"/>
  <c r="O38"/>
  <c r="G38"/>
  <c r="P42"/>
  <c r="H42"/>
  <c r="P40"/>
  <c r="H40"/>
  <c r="P38"/>
  <c r="H38"/>
  <c r="K42"/>
  <c r="C42"/>
  <c r="K40"/>
  <c r="C40"/>
  <c r="K38"/>
  <c r="C38"/>
  <c r="N35"/>
  <c r="L42"/>
  <c r="D42"/>
  <c r="L40"/>
  <c r="D40"/>
  <c r="L38"/>
  <c r="D38"/>
  <c r="P36" i="5"/>
  <c r="O41"/>
  <c r="P40"/>
  <c r="F34"/>
  <c r="N39"/>
  <c r="I38"/>
  <c r="G39"/>
  <c r="O39"/>
  <c r="D34"/>
  <c r="E38"/>
  <c r="P39"/>
  <c r="D33"/>
  <c r="N37"/>
  <c r="N40"/>
  <c r="E39"/>
  <c r="I39"/>
  <c r="K39"/>
  <c r="C38"/>
  <c r="P41"/>
  <c r="G38"/>
  <c r="K38"/>
  <c r="Q38"/>
  <c r="D36"/>
  <c r="F40"/>
  <c r="H36"/>
  <c r="J40"/>
  <c r="L36"/>
  <c r="Q40"/>
  <c r="Q36"/>
  <c r="D35"/>
  <c r="D37"/>
  <c r="F41"/>
  <c r="H37"/>
  <c r="J41"/>
  <c r="L37"/>
  <c r="R40"/>
  <c r="N38"/>
  <c r="R36"/>
  <c r="C41"/>
  <c r="C39"/>
  <c r="C36"/>
  <c r="D38"/>
  <c r="E40"/>
  <c r="E36"/>
  <c r="F38"/>
  <c r="G40"/>
  <c r="G36"/>
  <c r="H38"/>
  <c r="I40"/>
  <c r="I36"/>
  <c r="J38"/>
  <c r="K40"/>
  <c r="K36"/>
  <c r="L38"/>
  <c r="Q41"/>
  <c r="M41"/>
  <c r="O40"/>
  <c r="Q39"/>
  <c r="M39"/>
  <c r="O38"/>
  <c r="Q37"/>
  <c r="M37"/>
  <c r="O36"/>
  <c r="D40"/>
  <c r="F36"/>
  <c r="H40"/>
  <c r="J36"/>
  <c r="L40"/>
  <c r="M40"/>
  <c r="O37"/>
  <c r="M36"/>
  <c r="C37"/>
  <c r="D41"/>
  <c r="F37"/>
  <c r="H41"/>
  <c r="J37"/>
  <c r="L41"/>
  <c r="R38"/>
  <c r="P37"/>
  <c r="N36"/>
  <c r="C40"/>
  <c r="D39"/>
  <c r="E41"/>
  <c r="E37"/>
  <c r="F39"/>
  <c r="G41"/>
  <c r="G37"/>
  <c r="H39"/>
  <c r="I41"/>
  <c r="I37"/>
  <c r="J39"/>
  <c r="K41"/>
  <c r="K37"/>
  <c r="L39"/>
  <c r="R41"/>
  <c r="N41"/>
  <c r="R39"/>
  <c r="P38"/>
  <c r="R37"/>
  <c r="O41" i="8"/>
  <c r="K41"/>
  <c r="G41"/>
  <c r="C41"/>
  <c r="O39"/>
  <c r="K39"/>
  <c r="G39"/>
  <c r="C39"/>
  <c r="Q33"/>
  <c r="Q34"/>
  <c r="D36"/>
  <c r="P41"/>
  <c r="L41"/>
  <c r="H41"/>
  <c r="D41"/>
  <c r="P39"/>
  <c r="L39"/>
  <c r="H39"/>
  <c r="D39"/>
  <c r="Q42"/>
  <c r="M42"/>
  <c r="I42"/>
  <c r="E42"/>
  <c r="Q41"/>
  <c r="M41"/>
  <c r="I41"/>
  <c r="E41"/>
  <c r="Q40"/>
  <c r="M40"/>
  <c r="I40"/>
  <c r="E40"/>
  <c r="Q39"/>
  <c r="M39"/>
  <c r="I39"/>
  <c r="E39"/>
  <c r="Q38"/>
  <c r="M38"/>
  <c r="I38"/>
  <c r="E38"/>
  <c r="R42"/>
  <c r="N42"/>
  <c r="J42"/>
  <c r="R41"/>
  <c r="N41"/>
  <c r="J41"/>
  <c r="R40"/>
  <c r="N40"/>
  <c r="J40"/>
  <c r="R39"/>
  <c r="N39"/>
  <c r="J39"/>
  <c r="R38"/>
  <c r="N38"/>
  <c r="J38"/>
  <c r="F35" i="5"/>
  <c r="F33"/>
  <c r="C35"/>
  <c r="C33"/>
  <c r="L35"/>
  <c r="L33"/>
  <c r="O35"/>
  <c r="G35"/>
  <c r="O33"/>
  <c r="G33"/>
  <c r="A32"/>
  <c r="K35"/>
  <c r="K33"/>
  <c r="P35"/>
  <c r="H35"/>
  <c r="P33"/>
  <c r="H33"/>
  <c r="B32"/>
  <c r="O34"/>
  <c r="K34"/>
  <c r="C34"/>
  <c r="P34"/>
  <c r="H34"/>
  <c r="Q35"/>
  <c r="M35"/>
  <c r="I35"/>
  <c r="E35"/>
  <c r="Q34"/>
  <c r="M34"/>
  <c r="I34"/>
  <c r="E34"/>
  <c r="Q33"/>
  <c r="M33"/>
  <c r="I33"/>
  <c r="E33"/>
  <c r="G34"/>
  <c r="L34"/>
  <c r="R35"/>
  <c r="N35"/>
  <c r="J35"/>
  <c r="R34"/>
  <c r="N34"/>
  <c r="J34"/>
  <c r="R33"/>
  <c r="N33"/>
  <c r="J33"/>
  <c r="K33" i="8"/>
  <c r="C33"/>
  <c r="C34"/>
  <c r="K34"/>
  <c r="D33"/>
  <c r="D34"/>
  <c r="L33"/>
  <c r="L34"/>
  <c r="O35"/>
  <c r="G33"/>
  <c r="O33"/>
  <c r="G34"/>
  <c r="O34"/>
  <c r="R33"/>
  <c r="H33"/>
  <c r="P33"/>
  <c r="R34"/>
  <c r="H34"/>
  <c r="P34"/>
  <c r="M46" i="7"/>
  <c r="J45"/>
  <c r="N45"/>
  <c r="N46"/>
  <c r="L45"/>
  <c r="K45"/>
  <c r="L46"/>
  <c r="M47"/>
  <c r="J46"/>
  <c r="R36" i="8"/>
  <c r="N36"/>
  <c r="J36"/>
  <c r="F36"/>
  <c r="O36"/>
  <c r="K36"/>
  <c r="G36"/>
  <c r="Q36"/>
  <c r="M36"/>
  <c r="I36"/>
  <c r="E36"/>
  <c r="C36"/>
  <c r="P36"/>
  <c r="L36"/>
  <c r="H36"/>
  <c r="F35"/>
  <c r="J35"/>
  <c r="R35"/>
  <c r="E35"/>
  <c r="I35"/>
  <c r="M35"/>
  <c r="Q35"/>
  <c r="F33"/>
  <c r="F43" s="1"/>
  <c r="J33"/>
  <c r="N33"/>
  <c r="F34"/>
  <c r="J34"/>
  <c r="N34"/>
  <c r="D35"/>
  <c r="H35"/>
  <c r="L35"/>
  <c r="P35"/>
  <c r="E33"/>
  <c r="I33"/>
  <c r="M33"/>
  <c r="E34"/>
  <c r="I34"/>
  <c r="M34"/>
  <c r="C35"/>
  <c r="G35"/>
  <c r="K35"/>
  <c r="L47" i="7"/>
  <c r="N47"/>
  <c r="J47"/>
  <c r="O8" i="1"/>
  <c r="K8"/>
  <c r="G8"/>
  <c r="C8"/>
  <c r="L55" i="7" l="1"/>
  <c r="M55"/>
  <c r="J55"/>
  <c r="R43" i="8"/>
  <c r="L43"/>
  <c r="Q43"/>
  <c r="E43"/>
  <c r="H43"/>
  <c r="I43"/>
  <c r="N43"/>
  <c r="P43"/>
  <c r="D43"/>
  <c r="K43"/>
  <c r="G43"/>
  <c r="J43"/>
  <c r="O43"/>
  <c r="M43"/>
  <c r="C43"/>
  <c r="R32" i="5"/>
  <c r="H32"/>
  <c r="D32"/>
  <c r="L32"/>
  <c r="L42" s="1"/>
  <c r="F32"/>
  <c r="Q32"/>
  <c r="C32"/>
  <c r="C42" s="1"/>
  <c r="E32"/>
  <c r="E42" s="1"/>
  <c r="I32"/>
  <c r="O32"/>
  <c r="J32"/>
  <c r="K32"/>
  <c r="K42" s="1"/>
  <c r="P32"/>
  <c r="M32"/>
  <c r="G32"/>
  <c r="N32"/>
  <c r="K55" i="7"/>
  <c r="N55"/>
  <c r="D42" i="5" l="1"/>
  <c r="N42"/>
  <c r="J42"/>
  <c r="H42"/>
  <c r="R42"/>
  <c r="P42"/>
  <c r="F42"/>
  <c r="G42"/>
  <c r="I42"/>
  <c r="Q42"/>
  <c r="O42"/>
  <c r="M42"/>
</calcChain>
</file>

<file path=xl/sharedStrings.xml><?xml version="1.0" encoding="utf-8"?>
<sst xmlns="http://schemas.openxmlformats.org/spreadsheetml/2006/main" count="607" uniqueCount="111">
  <si>
    <t>Ashkan2</t>
  </si>
  <si>
    <t>Ashkan3</t>
  </si>
  <si>
    <t>Ali</t>
  </si>
  <si>
    <t>Rolando</t>
  </si>
  <si>
    <t>Average</t>
  </si>
  <si>
    <t>3    14</t>
  </si>
  <si>
    <t>5    14</t>
  </si>
  <si>
    <t>1     8</t>
  </si>
  <si>
    <t>8    14</t>
  </si>
  <si>
    <t>3    13</t>
  </si>
  <si>
    <t>4    14</t>
  </si>
  <si>
    <t>1    14</t>
  </si>
  <si>
    <t>5    13</t>
  </si>
  <si>
    <t>5     9</t>
  </si>
  <si>
    <t>5    16</t>
  </si>
  <si>
    <t>4     9</t>
  </si>
  <si>
    <t>6     9</t>
  </si>
  <si>
    <t>4    12</t>
  </si>
  <si>
    <t>4    10</t>
  </si>
  <si>
    <t>5     7</t>
  </si>
  <si>
    <t>3     5</t>
  </si>
  <si>
    <t>3     8</t>
  </si>
  <si>
    <t>4     5</t>
  </si>
  <si>
    <t>4     8</t>
  </si>
  <si>
    <t>3     4</t>
  </si>
  <si>
    <t>5     8</t>
  </si>
  <si>
    <t>8     9</t>
  </si>
  <si>
    <t>7    12</t>
  </si>
  <si>
    <t>1     7</t>
  </si>
  <si>
    <t>13    15</t>
  </si>
  <si>
    <t>9    15</t>
  </si>
  <si>
    <t>8    13</t>
  </si>
  <si>
    <t>8    15</t>
  </si>
  <si>
    <t>10    16</t>
  </si>
  <si>
    <t>1    16</t>
  </si>
  <si>
    <t>8    11</t>
  </si>
  <si>
    <t>8    16</t>
  </si>
  <si>
    <t>4    16</t>
  </si>
  <si>
    <t>1 2</t>
  </si>
  <si>
    <t>3 4</t>
  </si>
  <si>
    <t>5 6</t>
  </si>
  <si>
    <t>7 8</t>
  </si>
  <si>
    <t>9 10</t>
  </si>
  <si>
    <t>11 12</t>
  </si>
  <si>
    <t>13 14</t>
  </si>
  <si>
    <t>15 16</t>
  </si>
  <si>
    <t>Bahareh</t>
  </si>
  <si>
    <t>2     9</t>
  </si>
  <si>
    <t>Far</t>
  </si>
  <si>
    <t>Close</t>
  </si>
  <si>
    <t>Ronaldo</t>
  </si>
  <si>
    <t>Classification Error</t>
  </si>
  <si>
    <t>Position Classification Error</t>
  </si>
  <si>
    <t>Normalized Classification Error</t>
  </si>
  <si>
    <t>All</t>
  </si>
  <si>
    <t>Same</t>
  </si>
  <si>
    <t>Forearm</t>
  </si>
  <si>
    <t>Humerus</t>
  </si>
  <si>
    <t>Both</t>
  </si>
  <si>
    <t>W/O</t>
  </si>
  <si>
    <t>Straight</t>
  </si>
  <si>
    <t>Straight + Bent</t>
  </si>
  <si>
    <t>Straight + Straight + Bent</t>
  </si>
  <si>
    <t>AB</t>
  </si>
  <si>
    <t>SHR</t>
  </si>
  <si>
    <t>AM</t>
  </si>
  <si>
    <t>MRR</t>
  </si>
  <si>
    <t>AZ</t>
  </si>
  <si>
    <t>AP</t>
  </si>
  <si>
    <t>Ashkan</t>
  </si>
  <si>
    <t>RSI</t>
  </si>
  <si>
    <t>SI</t>
  </si>
  <si>
    <t>RI</t>
  </si>
  <si>
    <t>Target</t>
  </si>
  <si>
    <t>8 Classes</t>
  </si>
  <si>
    <t>1 Class</t>
  </si>
  <si>
    <t>+</t>
  </si>
  <si>
    <t>No Movement</t>
  </si>
  <si>
    <t>Wrist Flexion</t>
  </si>
  <si>
    <t>Wrsit Extension</t>
  </si>
  <si>
    <t>Wrist Pronation</t>
  </si>
  <si>
    <t>Wrsit Supination</t>
  </si>
  <si>
    <t>Power Grip</t>
  </si>
  <si>
    <t>Pinch Grip</t>
  </si>
  <si>
    <t>Hand Open</t>
  </si>
  <si>
    <t>average</t>
  </si>
  <si>
    <t>best</t>
  </si>
  <si>
    <t>SI AVG</t>
  </si>
  <si>
    <t>RI AVG</t>
  </si>
  <si>
    <t>SI avg</t>
  </si>
  <si>
    <t>RI avg</t>
  </si>
  <si>
    <t>SI Norm</t>
  </si>
  <si>
    <t>RI Norm</t>
  </si>
  <si>
    <t>Th SI</t>
  </si>
  <si>
    <t>SRI</t>
  </si>
  <si>
    <t>NaN</t>
  </si>
  <si>
    <t>min</t>
  </si>
  <si>
    <t>max</t>
  </si>
  <si>
    <t>NSI</t>
  </si>
  <si>
    <t>NRI</t>
  </si>
  <si>
    <t>std</t>
  </si>
  <si>
    <t>st err best</t>
  </si>
  <si>
    <t>st err avg</t>
  </si>
  <si>
    <t>st err</t>
  </si>
  <si>
    <t>SI st err</t>
  </si>
  <si>
    <t>RI st err</t>
  </si>
  <si>
    <t>f_err</t>
  </si>
  <si>
    <t>h_err</t>
  </si>
  <si>
    <t>b_err</t>
  </si>
  <si>
    <t>w_err</t>
  </si>
  <si>
    <t>Norm</t>
  </si>
</sst>
</file>

<file path=xl/styles.xml><?xml version="1.0" encoding="utf-8"?>
<styleSheet xmlns="http://schemas.openxmlformats.org/spreadsheetml/2006/main">
  <fonts count="4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0">
    <xf numFmtId="0" fontId="0" fillId="0" borderId="0" xfId="0"/>
    <xf numFmtId="0" fontId="1" fillId="0" borderId="0" xfId="0" applyFont="1"/>
    <xf numFmtId="0" fontId="1" fillId="2" borderId="2" xfId="0" applyFont="1" applyFill="1" applyBorder="1"/>
    <xf numFmtId="0" fontId="1" fillId="2" borderId="3" xfId="0" applyFont="1" applyFill="1" applyBorder="1"/>
    <xf numFmtId="0" fontId="1" fillId="2" borderId="4" xfId="0" applyFont="1" applyFill="1" applyBorder="1"/>
    <xf numFmtId="0" fontId="0" fillId="2" borderId="0" xfId="0" applyFill="1"/>
    <xf numFmtId="0" fontId="0" fillId="0" borderId="0" xfId="0" applyFill="1"/>
    <xf numFmtId="0" fontId="1" fillId="2" borderId="1" xfId="0" applyFont="1" applyFill="1" applyBorder="1"/>
    <xf numFmtId="0" fontId="0" fillId="3" borderId="0" xfId="0" applyFill="1"/>
    <xf numFmtId="0" fontId="1" fillId="2" borderId="5" xfId="0" applyFont="1" applyFill="1" applyBorder="1"/>
    <xf numFmtId="0" fontId="0" fillId="3" borderId="1" xfId="0" applyFill="1" applyBorder="1"/>
    <xf numFmtId="0" fontId="1" fillId="0" borderId="0" xfId="0" applyFont="1" applyFill="1"/>
    <xf numFmtId="0" fontId="0" fillId="0" borderId="0" xfId="0" applyFont="1"/>
    <xf numFmtId="0" fontId="1" fillId="2" borderId="0" xfId="0" applyFont="1" applyFill="1" applyBorder="1"/>
    <xf numFmtId="0" fontId="0" fillId="0" borderId="2" xfId="0" applyBorder="1"/>
    <xf numFmtId="0" fontId="0" fillId="0" borderId="6" xfId="0" applyBorder="1"/>
    <xf numFmtId="0" fontId="0" fillId="0" borderId="5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0" fontId="2" fillId="0" borderId="0" xfId="0" applyFont="1"/>
    <xf numFmtId="0" fontId="0" fillId="4" borderId="0" xfId="0" applyFill="1"/>
    <xf numFmtId="0" fontId="1" fillId="4" borderId="0" xfId="0" applyFont="1" applyFill="1" applyAlignment="1">
      <alignment horizontal="left"/>
    </xf>
    <xf numFmtId="0" fontId="0" fillId="4" borderId="1" xfId="0" applyFill="1" applyBorder="1"/>
    <xf numFmtId="0" fontId="0" fillId="4" borderId="10" xfId="0" applyFill="1" applyBorder="1"/>
    <xf numFmtId="0" fontId="0" fillId="0" borderId="0" xfId="0" applyFont="1" applyFill="1"/>
    <xf numFmtId="0" fontId="3" fillId="0" borderId="0" xfId="0" applyFont="1" applyFill="1"/>
    <xf numFmtId="0" fontId="3" fillId="0" borderId="1" xfId="0" applyFont="1" applyFill="1" applyBorder="1"/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1" fillId="0" borderId="1" xfId="0" applyFon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1" fillId="4" borderId="10" xfId="0" applyFont="1" applyFill="1" applyBorder="1" applyAlignment="1">
      <alignment horizontal="left"/>
    </xf>
    <xf numFmtId="0" fontId="1" fillId="0" borderId="0" xfId="0" applyFont="1" applyAlignment="1">
      <alignment horizontal="center"/>
    </xf>
    <xf numFmtId="0" fontId="0" fillId="0" borderId="0" xfId="0" applyFont="1" applyAlignment="1">
      <alignment horizontal="left" vertical="center"/>
    </xf>
    <xf numFmtId="0" fontId="0" fillId="0" borderId="0" xfId="0" applyAlignment="1">
      <alignment horizontal="center"/>
    </xf>
    <xf numFmtId="0" fontId="1" fillId="0" borderId="0" xfId="0" applyFont="1" applyFill="1" applyAlignment="1">
      <alignment horizontal="left"/>
    </xf>
    <xf numFmtId="0" fontId="1" fillId="0" borderId="0" xfId="0" applyFont="1" applyFill="1" applyAlignment="1"/>
    <xf numFmtId="0" fontId="0" fillId="0" borderId="0" xfId="0" applyAlignment="1"/>
    <xf numFmtId="0" fontId="1" fillId="0" borderId="0" xfId="0" applyFont="1" applyAlignment="1"/>
    <xf numFmtId="0" fontId="1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 applyBorder="1" applyAlignment="1">
      <alignment horizontal="center"/>
    </xf>
    <xf numFmtId="0" fontId="1" fillId="8" borderId="0" xfId="0" applyFont="1" applyFill="1"/>
    <xf numFmtId="0" fontId="0" fillId="8" borderId="0" xfId="0" applyFill="1" applyAlignment="1">
      <alignment horizontal="center"/>
    </xf>
    <xf numFmtId="0" fontId="0" fillId="8" borderId="0" xfId="0" applyFill="1"/>
    <xf numFmtId="0" fontId="1" fillId="9" borderId="0" xfId="0" applyFont="1" applyFill="1" applyAlignment="1">
      <alignment horizontal="center"/>
    </xf>
    <xf numFmtId="0" fontId="1" fillId="10" borderId="0" xfId="0" applyFont="1" applyFill="1" applyAlignment="1">
      <alignment horizontal="center"/>
    </xf>
    <xf numFmtId="0" fontId="1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5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charts/_rels/chart1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.xml"/></Relationships>
</file>

<file path=xl/charts/_rels/chart1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1.xml"/></Relationships>
</file>

<file path=xl/charts/_rels/chart1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.xml"/></Relationships>
</file>

<file path=xl/charts/_rels/chart1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.xml"/></Relationships>
</file>

<file path=xl/charts/_rels/chart1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.xml"/></Relationships>
</file>

<file path=xl/charts/_rels/chart1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7.xml"/></Relationships>
</file>

<file path=xl/charts/_rels/chart1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8.xml"/></Relationships>
</file>

<file path=xl/charts/_rels/chart3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8.xml"/></Relationships>
</file>

<file path=xl/charts/_rels/chart4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0.xml"/></Relationships>
</file>

<file path=xl/charts/_rels/chart4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1.xml"/></Relationships>
</file>

<file path=xl/charts/_rels/chart4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3.xml"/></Relationships>
</file>

<file path=xl/charts/_rels/chart4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4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.xml"/></Relationships>
</file>

<file path=xl/charts/_rels/chart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errBars>
            <c:errDir val="y"/>
            <c:errBarType val="both"/>
            <c:errValType val="cust"/>
            <c:plus>
              <c:numLit>
                <c:formatCode>General</c:formatCode>
                <c:ptCount val="5"/>
                <c:pt idx="0">
                  <c:v>3.4859127399999998</c:v>
                </c:pt>
                <c:pt idx="1">
                  <c:v>3.0879779610000004</c:v>
                </c:pt>
                <c:pt idx="2">
                  <c:v>2.9572244649999999</c:v>
                </c:pt>
                <c:pt idx="3">
                  <c:v>3.0216666169999997</c:v>
                </c:pt>
                <c:pt idx="4">
                  <c:v>3.5968752179999997</c:v>
                </c:pt>
              </c:numLit>
            </c:plus>
            <c:minus>
              <c:numLit>
                <c:formatCode>General</c:formatCode>
                <c:ptCount val="5"/>
                <c:pt idx="0">
                  <c:v>3.4859127399999998</c:v>
                </c:pt>
                <c:pt idx="1">
                  <c:v>3.0879779610000004</c:v>
                </c:pt>
                <c:pt idx="2">
                  <c:v>2.9572244649999999</c:v>
                </c:pt>
                <c:pt idx="3">
                  <c:v>3.0216666169999997</c:v>
                </c:pt>
                <c:pt idx="4">
                  <c:v>3.5968752179999997</c:v>
                </c:pt>
              </c:numLit>
            </c:minus>
          </c:errBars>
          <c:val>
            <c:numRef>
              <c:f>'dual stage 2 trials'!$I$13:$M$13</c:f>
              <c:numCache>
                <c:formatCode>General</c:formatCode>
                <c:ptCount val="5"/>
                <c:pt idx="0">
                  <c:v>14.963352510569573</c:v>
                </c:pt>
                <c:pt idx="1">
                  <c:v>12.673728767140258</c:v>
                </c:pt>
                <c:pt idx="2">
                  <c:v>13.231914861452898</c:v>
                </c:pt>
                <c:pt idx="3">
                  <c:v>13.946729901830841</c:v>
                </c:pt>
                <c:pt idx="4">
                  <c:v>18.467100003672186</c:v>
                </c:pt>
              </c:numCache>
            </c:numRef>
          </c:val>
        </c:ser>
        <c:marker val="1"/>
        <c:axId val="119307648"/>
        <c:axId val="121369728"/>
      </c:lineChart>
      <c:catAx>
        <c:axId val="119307648"/>
        <c:scaling>
          <c:orientation val="minMax"/>
        </c:scaling>
        <c:axPos val="b"/>
        <c:numFmt formatCode="General" sourceLinked="1"/>
        <c:tickLblPos val="nextTo"/>
        <c:crossAx val="121369728"/>
        <c:crosses val="autoZero"/>
        <c:auto val="1"/>
        <c:lblAlgn val="ctr"/>
        <c:lblOffset val="100"/>
      </c:catAx>
      <c:valAx>
        <c:axId val="121369728"/>
        <c:scaling>
          <c:orientation val="minMax"/>
          <c:min val="8"/>
        </c:scaling>
        <c:axPos val="l"/>
        <c:majorGridlines/>
        <c:numFmt formatCode="General" sourceLinked="1"/>
        <c:tickLblPos val="nextTo"/>
        <c:crossAx val="11930764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9348438588033232"/>
          <c:y val="5.6029466904872177E-2"/>
          <c:w val="0.19463352795186317"/>
          <c:h val="0.84302626507350931"/>
        </c:manualLayout>
      </c:layout>
    </c:legend>
    <c:plotVisOnly val="1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5.7905074365704294E-2"/>
          <c:y val="0.14399314668999807"/>
          <c:w val="0.71349759405074353"/>
          <c:h val="0.74002697579469234"/>
        </c:manualLayout>
      </c:layout>
      <c:lineChart>
        <c:grouping val="standard"/>
        <c:ser>
          <c:idx val="0"/>
          <c:order val="0"/>
          <c:marker>
            <c:symbol val="none"/>
          </c:marker>
          <c:val>
            <c:numRef>
              <c:f>'norm best SI, RI '!$C$11:$R$11</c:f>
              <c:numCache>
                <c:formatCode>General</c:formatCode>
                <c:ptCount val="16"/>
                <c:pt idx="0">
                  <c:v>1</c:v>
                </c:pt>
                <c:pt idx="1">
                  <c:v>0.45760802819468493</c:v>
                </c:pt>
                <c:pt idx="2">
                  <c:v>0.27247223804209419</c:v>
                </c:pt>
                <c:pt idx="3">
                  <c:v>0.18745342774491214</c:v>
                </c:pt>
                <c:pt idx="4">
                  <c:v>0.12450111970332414</c:v>
                </c:pt>
                <c:pt idx="5">
                  <c:v>9.0446758670898686E-2</c:v>
                </c:pt>
                <c:pt idx="6">
                  <c:v>6.8103216983597226E-2</c:v>
                </c:pt>
                <c:pt idx="7">
                  <c:v>6.358958852678212E-2</c:v>
                </c:pt>
                <c:pt idx="8">
                  <c:v>5.1509767466542324E-2</c:v>
                </c:pt>
                <c:pt idx="9">
                  <c:v>4.6608886035669629E-2</c:v>
                </c:pt>
                <c:pt idx="10">
                  <c:v>3.7447225593863147E-2</c:v>
                </c:pt>
                <c:pt idx="11">
                  <c:v>2.8994100896620363E-2</c:v>
                </c:pt>
                <c:pt idx="12">
                  <c:v>2.0319809138268551E-2</c:v>
                </c:pt>
                <c:pt idx="13">
                  <c:v>1.2946830121637489E-2</c:v>
                </c:pt>
                <c:pt idx="14">
                  <c:v>5.6494381289731253E-3</c:v>
                </c:pt>
                <c:pt idx="15">
                  <c:v>4.1382148854770002E-3</c:v>
                </c:pt>
              </c:numCache>
            </c:numRef>
          </c:val>
        </c:ser>
        <c:marker val="1"/>
        <c:axId val="124747776"/>
        <c:axId val="124749312"/>
      </c:lineChart>
      <c:catAx>
        <c:axId val="124747776"/>
        <c:scaling>
          <c:orientation val="minMax"/>
        </c:scaling>
        <c:axPos val="b"/>
        <c:tickLblPos val="nextTo"/>
        <c:crossAx val="124749312"/>
        <c:crosses val="autoZero"/>
        <c:auto val="1"/>
        <c:lblAlgn val="ctr"/>
        <c:lblOffset val="100"/>
      </c:catAx>
      <c:valAx>
        <c:axId val="124749312"/>
        <c:scaling>
          <c:orientation val="minMax"/>
        </c:scaling>
        <c:axPos val="l"/>
        <c:majorGridlines/>
        <c:numFmt formatCode="General" sourceLinked="1"/>
        <c:tickLblPos val="nextTo"/>
        <c:crossAx val="124747776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255" l="0.70000000000000062" r="0.70000000000000062" t="0.75000000000000255" header="0.30000000000000032" footer="0.30000000000000032"/>
    <c:pageSetup/>
  </c:printSettings>
  <c:userShapes r:id="rId1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0.18903051181102382"/>
          <c:y val="0.11621536891221967"/>
          <c:w val="0.62510526027996505"/>
          <c:h val="0.67700429919378491"/>
        </c:manualLayout>
      </c:layout>
      <c:lineChart>
        <c:grouping val="standard"/>
        <c:ser>
          <c:idx val="0"/>
          <c:order val="0"/>
          <c:tx>
            <c:v>RI</c:v>
          </c:tx>
          <c:errBars>
            <c:errDir val="y"/>
            <c:errBarType val="both"/>
            <c:errValType val="cust"/>
            <c:plus>
              <c:numLit>
                <c:formatCode>General</c:formatCode>
                <c:ptCount val="16"/>
                <c:pt idx="0">
                  <c:v>5.2881650000000009E-3</c:v>
                </c:pt>
                <c:pt idx="1">
                  <c:v>5.086402000000001E-2</c:v>
                </c:pt>
                <c:pt idx="2">
                  <c:v>8.0444516000000008E-2</c:v>
                </c:pt>
                <c:pt idx="3">
                  <c:v>5.4467380000000017E-2</c:v>
                </c:pt>
                <c:pt idx="4">
                  <c:v>6.119837899999999E-2</c:v>
                </c:pt>
                <c:pt idx="5">
                  <c:v>5.1418133999999997E-2</c:v>
                </c:pt>
                <c:pt idx="6">
                  <c:v>5.2699230000000007E-2</c:v>
                </c:pt>
                <c:pt idx="7">
                  <c:v>4.8473682000000004E-2</c:v>
                </c:pt>
                <c:pt idx="8">
                  <c:v>3.0960526999999998E-2</c:v>
                </c:pt>
                <c:pt idx="9">
                  <c:v>3.0863367000000003E-2</c:v>
                </c:pt>
                <c:pt idx="10">
                  <c:v>2.7999883000000003E-2</c:v>
                </c:pt>
                <c:pt idx="11">
                  <c:v>2.5728058999999994E-2</c:v>
                </c:pt>
                <c:pt idx="12">
                  <c:v>2.1115618000000003E-2</c:v>
                </c:pt>
                <c:pt idx="13">
                  <c:v>7.14461E-3</c:v>
                </c:pt>
                <c:pt idx="14">
                  <c:v>8.4447460000000012E-3</c:v>
                </c:pt>
                <c:pt idx="15">
                  <c:v>6.7312030000000016E-3</c:v>
                </c:pt>
              </c:numLit>
            </c:plus>
            <c:minus>
              <c:numLit>
                <c:formatCode>General</c:formatCode>
                <c:ptCount val="16"/>
                <c:pt idx="0">
                  <c:v>5.2881650000000009E-3</c:v>
                </c:pt>
                <c:pt idx="1">
                  <c:v>5.086402000000001E-2</c:v>
                </c:pt>
                <c:pt idx="2">
                  <c:v>8.0444516000000008E-2</c:v>
                </c:pt>
                <c:pt idx="3">
                  <c:v>5.4467380000000017E-2</c:v>
                </c:pt>
                <c:pt idx="4">
                  <c:v>6.119837899999999E-2</c:v>
                </c:pt>
                <c:pt idx="5">
                  <c:v>5.1418133999999997E-2</c:v>
                </c:pt>
                <c:pt idx="6">
                  <c:v>5.2699230000000007E-2</c:v>
                </c:pt>
                <c:pt idx="7">
                  <c:v>4.8473682000000004E-2</c:v>
                </c:pt>
                <c:pt idx="8">
                  <c:v>3.0960526999999998E-2</c:v>
                </c:pt>
                <c:pt idx="9">
                  <c:v>3.0863367000000003E-2</c:v>
                </c:pt>
                <c:pt idx="10">
                  <c:v>2.7999883000000003E-2</c:v>
                </c:pt>
                <c:pt idx="11">
                  <c:v>2.5728058999999994E-2</c:v>
                </c:pt>
                <c:pt idx="12">
                  <c:v>2.1115618000000003E-2</c:v>
                </c:pt>
                <c:pt idx="13">
                  <c:v>7.14461E-3</c:v>
                </c:pt>
                <c:pt idx="14">
                  <c:v>8.4447460000000012E-3</c:v>
                </c:pt>
                <c:pt idx="15">
                  <c:v>6.7312030000000016E-3</c:v>
                </c:pt>
              </c:numLit>
            </c:minus>
          </c:errBars>
          <c:val>
            <c:numRef>
              <c:f>'norm best SI, RI '!$C$39:$R$39</c:f>
              <c:numCache>
                <c:formatCode>General</c:formatCode>
                <c:ptCount val="16"/>
                <c:pt idx="0">
                  <c:v>5.2881653018269602E-3</c:v>
                </c:pt>
                <c:pt idx="1">
                  <c:v>0.29434293953231422</c:v>
                </c:pt>
                <c:pt idx="2">
                  <c:v>0.4141955720788249</c:v>
                </c:pt>
                <c:pt idx="3">
                  <c:v>0.51392523898835329</c:v>
                </c:pt>
                <c:pt idx="4">
                  <c:v>0.64626055101710733</c:v>
                </c:pt>
                <c:pt idx="5">
                  <c:v>0.70560300813940269</c:v>
                </c:pt>
                <c:pt idx="6">
                  <c:v>0.76965162903091022</c:v>
                </c:pt>
                <c:pt idx="7">
                  <c:v>0.80469856585657895</c:v>
                </c:pt>
                <c:pt idx="8">
                  <c:v>0.84089865832247734</c:v>
                </c:pt>
                <c:pt idx="9">
                  <c:v>0.84412241519989273</c:v>
                </c:pt>
                <c:pt idx="10">
                  <c:v>0.85745733424369086</c:v>
                </c:pt>
                <c:pt idx="11">
                  <c:v>0.88369939528728414</c:v>
                </c:pt>
                <c:pt idx="12">
                  <c:v>0.91989197376686394</c:v>
                </c:pt>
                <c:pt idx="13">
                  <c:v>0.96378361652933775</c:v>
                </c:pt>
                <c:pt idx="14">
                  <c:v>0.97312303543899037</c:v>
                </c:pt>
                <c:pt idx="15">
                  <c:v>0.98170890617932915</c:v>
                </c:pt>
              </c:numCache>
            </c:numRef>
          </c:val>
        </c:ser>
        <c:ser>
          <c:idx val="1"/>
          <c:order val="1"/>
          <c:tx>
            <c:v>SI</c:v>
          </c:tx>
          <c:errBars>
            <c:errDir val="y"/>
            <c:errBarType val="both"/>
            <c:errValType val="cust"/>
            <c:plus>
              <c:numLit>
                <c:formatCode>General</c:formatCode>
                <c:ptCount val="16"/>
                <c:pt idx="0">
                  <c:v>0</c:v>
                </c:pt>
                <c:pt idx="1">
                  <c:v>3.2073410000000004E-2</c:v>
                </c:pt>
                <c:pt idx="2">
                  <c:v>3.0154141999999998E-2</c:v>
                </c:pt>
                <c:pt idx="3">
                  <c:v>2.6017031999999999E-2</c:v>
                </c:pt>
                <c:pt idx="4">
                  <c:v>2.2284418000000004E-2</c:v>
                </c:pt>
                <c:pt idx="5">
                  <c:v>1.3119191999999998E-2</c:v>
                </c:pt>
                <c:pt idx="6">
                  <c:v>1.6234485000000003E-2</c:v>
                </c:pt>
                <c:pt idx="7">
                  <c:v>1.1907337000000002E-2</c:v>
                </c:pt>
                <c:pt idx="8">
                  <c:v>9.6772880000000026E-3</c:v>
                </c:pt>
                <c:pt idx="9">
                  <c:v>1.0295156999999997E-2</c:v>
                </c:pt>
                <c:pt idx="10">
                  <c:v>7.9527470000000013E-3</c:v>
                </c:pt>
                <c:pt idx="11">
                  <c:v>6.150474999999999E-3</c:v>
                </c:pt>
                <c:pt idx="12">
                  <c:v>6.1736200000000012E-3</c:v>
                </c:pt>
                <c:pt idx="13">
                  <c:v>3.0790769999999999E-3</c:v>
                </c:pt>
                <c:pt idx="14">
                  <c:v>1.6809970000000003E-3</c:v>
                </c:pt>
                <c:pt idx="15">
                  <c:v>1.9436840000000002E-3</c:v>
                </c:pt>
              </c:numLit>
            </c:plus>
            <c:minus>
              <c:numLit>
                <c:formatCode>General</c:formatCode>
                <c:ptCount val="16"/>
                <c:pt idx="0">
                  <c:v>0</c:v>
                </c:pt>
                <c:pt idx="1">
                  <c:v>3.2073410000000004E-2</c:v>
                </c:pt>
                <c:pt idx="2">
                  <c:v>3.0154141999999998E-2</c:v>
                </c:pt>
                <c:pt idx="3">
                  <c:v>2.6017031999999999E-2</c:v>
                </c:pt>
                <c:pt idx="4">
                  <c:v>2.2284418000000004E-2</c:v>
                </c:pt>
                <c:pt idx="5">
                  <c:v>1.3119191999999998E-2</c:v>
                </c:pt>
                <c:pt idx="6">
                  <c:v>1.6234485000000003E-2</c:v>
                </c:pt>
                <c:pt idx="7">
                  <c:v>1.1907337000000002E-2</c:v>
                </c:pt>
                <c:pt idx="8">
                  <c:v>9.6772880000000026E-3</c:v>
                </c:pt>
                <c:pt idx="9">
                  <c:v>1.0295156999999997E-2</c:v>
                </c:pt>
                <c:pt idx="10">
                  <c:v>7.9527470000000013E-3</c:v>
                </c:pt>
                <c:pt idx="11">
                  <c:v>6.150474999999999E-3</c:v>
                </c:pt>
                <c:pt idx="12">
                  <c:v>6.1736200000000012E-3</c:v>
                </c:pt>
                <c:pt idx="13">
                  <c:v>3.0790769999999999E-3</c:v>
                </c:pt>
                <c:pt idx="14">
                  <c:v>1.6809970000000003E-3</c:v>
                </c:pt>
                <c:pt idx="15">
                  <c:v>1.9436840000000002E-3</c:v>
                </c:pt>
              </c:numLit>
            </c:minus>
          </c:errBars>
          <c:val>
            <c:numRef>
              <c:f>'norm best SI, RI '!$C$40:$R$40</c:f>
              <c:numCache>
                <c:formatCode>General</c:formatCode>
                <c:ptCount val="16"/>
                <c:pt idx="0">
                  <c:v>1</c:v>
                </c:pt>
                <c:pt idx="1">
                  <c:v>0.45760802819468493</c:v>
                </c:pt>
                <c:pt idx="2">
                  <c:v>0.27247223804209419</c:v>
                </c:pt>
                <c:pt idx="3">
                  <c:v>0.18745342774491214</c:v>
                </c:pt>
                <c:pt idx="4">
                  <c:v>0.12450111970332414</c:v>
                </c:pt>
                <c:pt idx="5">
                  <c:v>9.0446758670898686E-2</c:v>
                </c:pt>
                <c:pt idx="6">
                  <c:v>6.8103216983597226E-2</c:v>
                </c:pt>
                <c:pt idx="7">
                  <c:v>6.358958852678212E-2</c:v>
                </c:pt>
                <c:pt idx="8">
                  <c:v>5.1509767466542324E-2</c:v>
                </c:pt>
                <c:pt idx="9">
                  <c:v>4.6608886035669629E-2</c:v>
                </c:pt>
                <c:pt idx="10">
                  <c:v>3.7447225593863147E-2</c:v>
                </c:pt>
                <c:pt idx="11">
                  <c:v>2.8994100896620363E-2</c:v>
                </c:pt>
                <c:pt idx="12">
                  <c:v>2.0319809138268551E-2</c:v>
                </c:pt>
                <c:pt idx="13">
                  <c:v>1.2946830121637489E-2</c:v>
                </c:pt>
                <c:pt idx="14">
                  <c:v>5.6494381289731253E-3</c:v>
                </c:pt>
                <c:pt idx="15">
                  <c:v>4.1382148854770002E-3</c:v>
                </c:pt>
              </c:numCache>
            </c:numRef>
          </c:val>
        </c:ser>
        <c:marker val="1"/>
        <c:axId val="124848384"/>
        <c:axId val="124850176"/>
      </c:lineChart>
      <c:catAx>
        <c:axId val="124848384"/>
        <c:scaling>
          <c:orientation val="minMax"/>
        </c:scaling>
        <c:axPos val="b"/>
        <c:tickLblPos val="nextTo"/>
        <c:crossAx val="124850176"/>
        <c:crosses val="autoZero"/>
        <c:auto val="1"/>
        <c:lblAlgn val="ctr"/>
        <c:lblOffset val="100"/>
      </c:catAx>
      <c:valAx>
        <c:axId val="124850176"/>
        <c:scaling>
          <c:orientation val="minMax"/>
        </c:scaling>
        <c:axPos val="l"/>
        <c:majorGridlines/>
        <c:numFmt formatCode="General" sourceLinked="1"/>
        <c:tickLblPos val="nextTo"/>
        <c:crossAx val="124848384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189" l="0.70000000000000062" r="0.70000000000000062" t="0.75000000000000189" header="0.30000000000000032" footer="0.30000000000000032"/>
    <c:pageSetup/>
  </c:printSettings>
  <c:userShapes r:id="rId1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9.2265583590372527E-2"/>
          <c:y val="0.11559961479635189"/>
          <c:w val="0.64374402104846651"/>
          <c:h val="0.76424856964821863"/>
        </c:manualLayout>
      </c:layout>
      <c:lineChart>
        <c:grouping val="standard"/>
        <c:ser>
          <c:idx val="0"/>
          <c:order val="0"/>
          <c:marker>
            <c:symbol val="none"/>
          </c:marker>
          <c:val>
            <c:numRef>
              <c:f>'norm best SI, RI '!$C$48:$R$48</c:f>
              <c:numCache>
                <c:formatCode>General</c:formatCode>
                <c:ptCount val="16"/>
                <c:pt idx="0">
                  <c:v>1.0079322479527404</c:v>
                </c:pt>
                <c:pt idx="1">
                  <c:v>0.89912243749315623</c:v>
                </c:pt>
                <c:pt idx="2">
                  <c:v>0.89376559616033158</c:v>
                </c:pt>
                <c:pt idx="3">
                  <c:v>0.95834128622744208</c:v>
                </c:pt>
                <c:pt idx="4">
                  <c:v>1.0938919462289851</c:v>
                </c:pt>
                <c:pt idx="5">
                  <c:v>1.1488512708800025</c:v>
                </c:pt>
                <c:pt idx="6">
                  <c:v>1.2225806605299625</c:v>
                </c:pt>
                <c:pt idx="7">
                  <c:v>1.2706374373116505</c:v>
                </c:pt>
                <c:pt idx="8">
                  <c:v>1.3128577549502582</c:v>
                </c:pt>
                <c:pt idx="9">
                  <c:v>1.3127925088355088</c:v>
                </c:pt>
                <c:pt idx="10">
                  <c:v>1.3236332269593996</c:v>
                </c:pt>
                <c:pt idx="11">
                  <c:v>1.3545431938275465</c:v>
                </c:pt>
                <c:pt idx="12">
                  <c:v>1.4001577697885645</c:v>
                </c:pt>
                <c:pt idx="13">
                  <c:v>1.4586222549156442</c:v>
                </c:pt>
                <c:pt idx="14">
                  <c:v>1.4653339912874586</c:v>
                </c:pt>
                <c:pt idx="15">
                  <c:v>1.4767015741544707</c:v>
                </c:pt>
              </c:numCache>
            </c:numRef>
          </c:val>
        </c:ser>
        <c:ser>
          <c:idx val="1"/>
          <c:order val="1"/>
          <c:marker>
            <c:symbol val="none"/>
          </c:marker>
          <c:val>
            <c:numRef>
              <c:f>'norm best SI, RI '!$C$49:$R$49</c:f>
              <c:numCache>
                <c:formatCode>General</c:formatCode>
                <c:ptCount val="16"/>
                <c:pt idx="0">
                  <c:v>3.9067940898135411</c:v>
                </c:pt>
                <c:pt idx="1">
                  <c:v>4.1627466537657387</c:v>
                </c:pt>
                <c:pt idx="2">
                  <c:v>4.2609163247522073</c:v>
                </c:pt>
                <c:pt idx="3">
                  <c:v>4.3090648195377952</c:v>
                </c:pt>
                <c:pt idx="4">
                  <c:v>4.3401217048734191</c:v>
                </c:pt>
                <c:pt idx="5">
                  <c:v>4.3417588020888775</c:v>
                </c:pt>
                <c:pt idx="6">
                  <c:v>4.3401238405171449</c:v>
                </c:pt>
                <c:pt idx="7">
                  <c:v>4.3326963482966496</c:v>
                </c:pt>
                <c:pt idx="8">
                  <c:v>4.3215498669104955</c:v>
                </c:pt>
                <c:pt idx="9">
                  <c:v>4.3124884649974069</c:v>
                </c:pt>
                <c:pt idx="10">
                  <c:v>4.2976355100254331</c:v>
                </c:pt>
                <c:pt idx="11">
                  <c:v>4.2812925961356703</c:v>
                </c:pt>
                <c:pt idx="12">
                  <c:v>4.2613915287168478</c:v>
                </c:pt>
                <c:pt idx="13">
                  <c:v>4.2438690458564352</c:v>
                </c:pt>
                <c:pt idx="14">
                  <c:v>4.2168254839553647</c:v>
                </c:pt>
                <c:pt idx="15">
                  <c:v>4.1792239625066632</c:v>
                </c:pt>
              </c:numCache>
            </c:numRef>
          </c:val>
        </c:ser>
        <c:marker val="1"/>
        <c:axId val="124919808"/>
        <c:axId val="124921344"/>
      </c:lineChart>
      <c:catAx>
        <c:axId val="124919808"/>
        <c:scaling>
          <c:orientation val="minMax"/>
        </c:scaling>
        <c:axPos val="b"/>
        <c:tickLblPos val="nextTo"/>
        <c:crossAx val="124921344"/>
        <c:crosses val="autoZero"/>
        <c:auto val="1"/>
        <c:lblAlgn val="ctr"/>
        <c:lblOffset val="100"/>
      </c:catAx>
      <c:valAx>
        <c:axId val="124921344"/>
        <c:scaling>
          <c:orientation val="minMax"/>
        </c:scaling>
        <c:axPos val="l"/>
        <c:majorGridlines/>
        <c:numFmt formatCode="General" sourceLinked="1"/>
        <c:tickLblPos val="nextTo"/>
        <c:crossAx val="124919808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189" l="0.70000000000000062" r="0.70000000000000062" t="0.75000000000000189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0.1736228939124545"/>
          <c:y val="7.0829436095173323E-2"/>
          <c:w val="0.62942370106962431"/>
          <c:h val="0.67365775099134684"/>
        </c:manualLayout>
      </c:layout>
      <c:lineChart>
        <c:grouping val="standard"/>
        <c:ser>
          <c:idx val="0"/>
          <c:order val="0"/>
          <c:tx>
            <c:v>RI</c:v>
          </c:tx>
          <c:val>
            <c:numRef>
              <c:f>'norm best SI, RI '!$C$64:$R$64</c:f>
              <c:numCache>
                <c:formatCode>General</c:formatCode>
                <c:ptCount val="16"/>
                <c:pt idx="0">
                  <c:v>0.99471183469817304</c:v>
                </c:pt>
                <c:pt idx="1">
                  <c:v>0.70565706046768573</c:v>
                </c:pt>
                <c:pt idx="2">
                  <c:v>0.58580442792117515</c:v>
                </c:pt>
                <c:pt idx="3">
                  <c:v>0.48607476101164671</c:v>
                </c:pt>
                <c:pt idx="4">
                  <c:v>0.35373944898289267</c:v>
                </c:pt>
                <c:pt idx="5">
                  <c:v>0.29439699186059731</c:v>
                </c:pt>
                <c:pt idx="6">
                  <c:v>0.23034837096908978</c:v>
                </c:pt>
                <c:pt idx="7">
                  <c:v>0.19530143414342105</c:v>
                </c:pt>
                <c:pt idx="8">
                  <c:v>0.15910134167752266</c:v>
                </c:pt>
                <c:pt idx="9">
                  <c:v>0.14000000000000001</c:v>
                </c:pt>
                <c:pt idx="10">
                  <c:v>0.13</c:v>
                </c:pt>
                <c:pt idx="11">
                  <c:v>0.11</c:v>
                </c:pt>
                <c:pt idx="12">
                  <c:v>8.0108026233136065E-2</c:v>
                </c:pt>
                <c:pt idx="13">
                  <c:v>3.621638347066225E-2</c:v>
                </c:pt>
                <c:pt idx="14">
                  <c:v>2.6876964561009631E-2</c:v>
                </c:pt>
                <c:pt idx="15">
                  <c:v>1.8291093820670845E-2</c:v>
                </c:pt>
              </c:numCache>
            </c:numRef>
          </c:val>
        </c:ser>
        <c:ser>
          <c:idx val="1"/>
          <c:order val="1"/>
          <c:tx>
            <c:v>SI</c:v>
          </c:tx>
          <c:val>
            <c:numRef>
              <c:f>'norm best SI, RI '!$C$65:$R$65</c:f>
              <c:numCache>
                <c:formatCode>General</c:formatCode>
                <c:ptCount val="16"/>
                <c:pt idx="0">
                  <c:v>1</c:v>
                </c:pt>
                <c:pt idx="1">
                  <c:v>0.45760802819468493</c:v>
                </c:pt>
                <c:pt idx="2">
                  <c:v>0.27247223804209419</c:v>
                </c:pt>
                <c:pt idx="3">
                  <c:v>0.18745342774491214</c:v>
                </c:pt>
                <c:pt idx="4">
                  <c:v>0.12450111970332414</c:v>
                </c:pt>
                <c:pt idx="5">
                  <c:v>9.0446758670898686E-2</c:v>
                </c:pt>
                <c:pt idx="6">
                  <c:v>6.8103216983597226E-2</c:v>
                </c:pt>
                <c:pt idx="7">
                  <c:v>6.358958852678212E-2</c:v>
                </c:pt>
                <c:pt idx="8">
                  <c:v>5.1509767466542324E-2</c:v>
                </c:pt>
                <c:pt idx="9">
                  <c:v>4.6608886035669629E-2</c:v>
                </c:pt>
                <c:pt idx="10">
                  <c:v>3.7447225593863147E-2</c:v>
                </c:pt>
                <c:pt idx="11">
                  <c:v>2.8994100896620363E-2</c:v>
                </c:pt>
                <c:pt idx="12">
                  <c:v>2.0319809138268551E-2</c:v>
                </c:pt>
                <c:pt idx="13">
                  <c:v>1.2946830121637489E-2</c:v>
                </c:pt>
                <c:pt idx="14">
                  <c:v>5.6494381289731253E-3</c:v>
                </c:pt>
                <c:pt idx="15">
                  <c:v>4.1382148854770002E-3</c:v>
                </c:pt>
              </c:numCache>
            </c:numRef>
          </c:val>
        </c:ser>
        <c:marker val="1"/>
        <c:axId val="124941824"/>
        <c:axId val="124943360"/>
      </c:lineChart>
      <c:catAx>
        <c:axId val="124941824"/>
        <c:scaling>
          <c:orientation val="minMax"/>
        </c:scaling>
        <c:axPos val="b"/>
        <c:tickLblPos val="nextTo"/>
        <c:crossAx val="124943360"/>
        <c:crosses val="autoZero"/>
        <c:auto val="1"/>
        <c:lblAlgn val="ctr"/>
        <c:lblOffset val="100"/>
      </c:catAx>
      <c:valAx>
        <c:axId val="124943360"/>
        <c:scaling>
          <c:orientation val="minMax"/>
        </c:scaling>
        <c:axPos val="l"/>
        <c:majorGridlines/>
        <c:numFmt formatCode="General" sourceLinked="1"/>
        <c:tickLblPos val="nextTo"/>
        <c:crossAx val="124941824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22" l="0.70000000000000062" r="0.70000000000000062" t="0.75000000000000122" header="0.30000000000000032" footer="0.30000000000000032"/>
    <c:pageSetup/>
  </c:printSettings>
  <c:userShapes r:id="rId1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5.7905074365704294E-2"/>
          <c:y val="0.14399314668999799"/>
          <c:w val="0.71349759405074353"/>
          <c:h val="0.74002697579469234"/>
        </c:manualLayout>
      </c:layout>
      <c:lineChart>
        <c:grouping val="standard"/>
        <c:ser>
          <c:idx val="0"/>
          <c:order val="0"/>
          <c:marker>
            <c:symbol val="none"/>
          </c:marker>
          <c:val>
            <c:numRef>
              <c:f>'best SI, RI'!$C$11:$R$11</c:f>
              <c:numCache>
                <c:formatCode>General</c:formatCode>
                <c:ptCount val="16"/>
                <c:pt idx="0">
                  <c:v>7.2617567523819098</c:v>
                </c:pt>
                <c:pt idx="1">
                  <c:v>4.6114617558741502</c:v>
                </c:pt>
                <c:pt idx="2">
                  <c:v>3.70004937917972</c:v>
                </c:pt>
                <c:pt idx="3">
                  <c:v>3.28879584084918</c:v>
                </c:pt>
                <c:pt idx="4">
                  <c:v>2.9864972622067198</c:v>
                </c:pt>
                <c:pt idx="5">
                  <c:v>2.8079494115947901</c:v>
                </c:pt>
                <c:pt idx="6">
                  <c:v>2.7093654594938599</c:v>
                </c:pt>
                <c:pt idx="7">
                  <c:v>2.6754479147068202</c:v>
                </c:pt>
                <c:pt idx="8">
                  <c:v>2.6324521657230799</c:v>
                </c:pt>
                <c:pt idx="9">
                  <c:v>2.59753096597463</c:v>
                </c:pt>
                <c:pt idx="10">
                  <c:v>2.54654196999426</c:v>
                </c:pt>
                <c:pt idx="11">
                  <c:v>2.5034935840111401</c:v>
                </c:pt>
                <c:pt idx="12">
                  <c:v>2.4654453385597601</c:v>
                </c:pt>
                <c:pt idx="13">
                  <c:v>2.4232510427373199</c:v>
                </c:pt>
                <c:pt idx="14">
                  <c:v>2.3873095764472998</c:v>
                </c:pt>
                <c:pt idx="15">
                  <c:v>2.3806052942040301</c:v>
                </c:pt>
              </c:numCache>
            </c:numRef>
          </c:val>
        </c:ser>
        <c:marker val="1"/>
        <c:axId val="124975744"/>
        <c:axId val="124981632"/>
      </c:lineChart>
      <c:catAx>
        <c:axId val="124975744"/>
        <c:scaling>
          <c:orientation val="minMax"/>
        </c:scaling>
        <c:axPos val="b"/>
        <c:tickLblPos val="nextTo"/>
        <c:crossAx val="124981632"/>
        <c:crosses val="autoZero"/>
        <c:auto val="1"/>
        <c:lblAlgn val="ctr"/>
        <c:lblOffset val="100"/>
      </c:catAx>
      <c:valAx>
        <c:axId val="124981632"/>
        <c:scaling>
          <c:orientation val="minMax"/>
        </c:scaling>
        <c:axPos val="l"/>
        <c:majorGridlines/>
        <c:numFmt formatCode="General" sourceLinked="1"/>
        <c:tickLblPos val="nextTo"/>
        <c:crossAx val="124975744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233" l="0.70000000000000062" r="0.70000000000000062" t="0.75000000000000233" header="0.30000000000000032" footer="0.30000000000000032"/>
    <c:pageSetup/>
  </c:printSettings>
  <c:userShapes r:id="rId1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7.9002187226596993E-2"/>
          <c:y val="0.11621536891221963"/>
          <c:w val="0.69495603674540685"/>
          <c:h val="0.76780475357247358"/>
        </c:manualLayout>
      </c:layout>
      <c:lineChart>
        <c:grouping val="standard"/>
        <c:ser>
          <c:idx val="0"/>
          <c:order val="0"/>
          <c:marker>
            <c:symbol val="none"/>
          </c:marker>
          <c:val>
            <c:numRef>
              <c:f>'best SI, RI'!$C$39:$R$39</c:f>
              <c:numCache>
                <c:formatCode>General</c:formatCode>
                <c:ptCount val="16"/>
                <c:pt idx="0">
                  <c:v>0.51477101143365001</c:v>
                </c:pt>
                <c:pt idx="1">
                  <c:v>0.67613148349020302</c:v>
                </c:pt>
                <c:pt idx="2">
                  <c:v>0.740808735095</c:v>
                </c:pt>
                <c:pt idx="3">
                  <c:v>0.83084764357688101</c:v>
                </c:pt>
                <c:pt idx="4">
                  <c:v>0.86591216588092401</c:v>
                </c:pt>
                <c:pt idx="5">
                  <c:v>0.91133761940033298</c:v>
                </c:pt>
                <c:pt idx="6">
                  <c:v>0.944579459438049</c:v>
                </c:pt>
                <c:pt idx="7">
                  <c:v>0.94525632809904203</c:v>
                </c:pt>
                <c:pt idx="8">
                  <c:v>0.98615060124032095</c:v>
                </c:pt>
                <c:pt idx="9">
                  <c:v>0.98926670075291301</c:v>
                </c:pt>
                <c:pt idx="10">
                  <c:v>0.99321974876526897</c:v>
                </c:pt>
                <c:pt idx="11">
                  <c:v>1.00836347910341</c:v>
                </c:pt>
                <c:pt idx="12">
                  <c:v>1.02708918248938</c:v>
                </c:pt>
                <c:pt idx="13">
                  <c:v>1.0501092906860701</c:v>
                </c:pt>
                <c:pt idx="14">
                  <c:v>1.0546023651094401</c:v>
                </c:pt>
                <c:pt idx="15">
                  <c:v>1.06013730723142</c:v>
                </c:pt>
              </c:numCache>
            </c:numRef>
          </c:val>
        </c:ser>
        <c:marker val="1"/>
        <c:axId val="124988800"/>
        <c:axId val="124994688"/>
      </c:lineChart>
      <c:catAx>
        <c:axId val="124988800"/>
        <c:scaling>
          <c:orientation val="minMax"/>
        </c:scaling>
        <c:axPos val="b"/>
        <c:tickLblPos val="nextTo"/>
        <c:crossAx val="124994688"/>
        <c:crosses val="autoZero"/>
        <c:auto val="1"/>
        <c:lblAlgn val="ctr"/>
        <c:lblOffset val="100"/>
      </c:catAx>
      <c:valAx>
        <c:axId val="124994688"/>
        <c:scaling>
          <c:orientation val="minMax"/>
        </c:scaling>
        <c:axPos val="l"/>
        <c:majorGridlines/>
        <c:numFmt formatCode="General" sourceLinked="1"/>
        <c:tickLblPos val="nextTo"/>
        <c:crossAx val="124988800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67" l="0.70000000000000062" r="0.70000000000000062" t="0.75000000000000167" header="0.30000000000000032" footer="0.30000000000000032"/>
    <c:pageSetup/>
  </c:printSettings>
  <c:userShapes r:id="rId1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9.2265583590372527E-2"/>
          <c:y val="0.11559961479635189"/>
          <c:w val="0.64374402104846606"/>
          <c:h val="0.76424856964821863"/>
        </c:manualLayout>
      </c:layout>
      <c:lineChart>
        <c:grouping val="standard"/>
        <c:ser>
          <c:idx val="0"/>
          <c:order val="0"/>
          <c:marker>
            <c:symbol val="none"/>
          </c:marker>
          <c:val>
            <c:numRef>
              <c:f>'best SI, RI'!$C$49:$R$49</c:f>
              <c:numCache>
                <c:formatCode>General</c:formatCode>
                <c:ptCount val="16"/>
                <c:pt idx="0">
                  <c:v>11.247688975199068</c:v>
                </c:pt>
                <c:pt idx="1">
                  <c:v>14.849254711501331</c:v>
                </c:pt>
                <c:pt idx="2">
                  <c:v>16.292850967320398</c:v>
                </c:pt>
                <c:pt idx="3">
                  <c:v>18.30251940463598</c:v>
                </c:pt>
                <c:pt idx="4">
                  <c:v>19.085159542462222</c:v>
                </c:pt>
                <c:pt idx="5">
                  <c:v>18.9005570039796</c:v>
                </c:pt>
                <c:pt idx="6">
                  <c:v>18.358951817267304</c:v>
                </c:pt>
                <c:pt idx="7">
                  <c:v>17.932453092653411</c:v>
                </c:pt>
                <c:pt idx="8">
                  <c:v>18.28540861739846</c:v>
                </c:pt>
                <c:pt idx="9">
                  <c:v>17.900285937794692</c:v>
                </c:pt>
                <c:pt idx="10">
                  <c:v>17.324641241766066</c:v>
                </c:pt>
                <c:pt idx="11">
                  <c:v>17.102159317413154</c:v>
                </c:pt>
                <c:pt idx="12">
                  <c:v>17.024728861211038</c:v>
                </c:pt>
                <c:pt idx="13">
                  <c:v>16.989167944552989</c:v>
                </c:pt>
                <c:pt idx="14">
                  <c:v>16.621495474586546</c:v>
                </c:pt>
                <c:pt idx="15">
                  <c:v>16.657745627941765</c:v>
                </c:pt>
              </c:numCache>
            </c:numRef>
          </c:val>
        </c:ser>
        <c:marker val="1"/>
        <c:axId val="125020032"/>
        <c:axId val="125036416"/>
      </c:lineChart>
      <c:catAx>
        <c:axId val="125020032"/>
        <c:scaling>
          <c:orientation val="minMax"/>
        </c:scaling>
        <c:axPos val="b"/>
        <c:tickLblPos val="nextTo"/>
        <c:crossAx val="125036416"/>
        <c:crosses val="autoZero"/>
        <c:auto val="1"/>
        <c:lblAlgn val="ctr"/>
        <c:lblOffset val="100"/>
      </c:catAx>
      <c:valAx>
        <c:axId val="125036416"/>
        <c:scaling>
          <c:orientation val="minMax"/>
        </c:scaling>
        <c:axPos val="l"/>
        <c:majorGridlines/>
        <c:numFmt formatCode="General" sourceLinked="1"/>
        <c:tickLblPos val="nextTo"/>
        <c:crossAx val="125020032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67" l="0.70000000000000062" r="0.70000000000000062" t="0.75000000000000167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'best SI, RI'!$C$62:$R$62</c:f>
              <c:numCache>
                <c:formatCode>General</c:formatCode>
                <c:ptCount val="16"/>
                <c:pt idx="0">
                  <c:v>0.45269802894694799</c:v>
                </c:pt>
                <c:pt idx="1">
                  <c:v>0.44819741555915898</c:v>
                </c:pt>
                <c:pt idx="2">
                  <c:v>0.44607156711424301</c:v>
                </c:pt>
                <c:pt idx="3">
                  <c:v>0.43657242095078802</c:v>
                </c:pt>
                <c:pt idx="4">
                  <c:v>0.43123667813743599</c:v>
                </c:pt>
                <c:pt idx="5">
                  <c:v>0.425580120740226</c:v>
                </c:pt>
                <c:pt idx="6">
                  <c:v>0.42234309184258401</c:v>
                </c:pt>
                <c:pt idx="7">
                  <c:v>0.41174782968346302</c:v>
                </c:pt>
                <c:pt idx="8">
                  <c:v>0.40835347233033698</c:v>
                </c:pt>
                <c:pt idx="9">
                  <c:v>0.39206975634088398</c:v>
                </c:pt>
                <c:pt idx="10">
                  <c:v>0.37978492707163303</c:v>
                </c:pt>
                <c:pt idx="11">
                  <c:v>0.35692012808152102</c:v>
                </c:pt>
                <c:pt idx="12">
                  <c:v>0.33482387618307902</c:v>
                </c:pt>
                <c:pt idx="13">
                  <c:v>0.31765466432894601</c:v>
                </c:pt>
                <c:pt idx="14">
                  <c:v>0.28014068501407302</c:v>
                </c:pt>
                <c:pt idx="15">
                  <c:v>0.228628678835509</c:v>
                </c:pt>
              </c:numCache>
            </c:numRef>
          </c:val>
        </c:ser>
        <c:marker val="1"/>
        <c:axId val="125072512"/>
        <c:axId val="125074048"/>
      </c:lineChart>
      <c:catAx>
        <c:axId val="125072512"/>
        <c:scaling>
          <c:orientation val="minMax"/>
        </c:scaling>
        <c:axPos val="b"/>
        <c:tickLblPos val="nextTo"/>
        <c:crossAx val="125074048"/>
        <c:crosses val="autoZero"/>
        <c:auto val="1"/>
        <c:lblAlgn val="ctr"/>
        <c:lblOffset val="100"/>
      </c:catAx>
      <c:valAx>
        <c:axId val="125074048"/>
        <c:scaling>
          <c:orientation val="minMax"/>
        </c:scaling>
        <c:axPos val="l"/>
        <c:majorGridlines/>
        <c:numFmt formatCode="General" sourceLinked="1"/>
        <c:tickLblPos val="nextTo"/>
        <c:crossAx val="125072512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" l="0.70000000000000062" r="0.70000000000000062" t="0.750000000000001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5.7905074365704294E-2"/>
          <c:y val="0.14399314668999807"/>
          <c:w val="0.71349759405074353"/>
          <c:h val="0.74002697579469234"/>
        </c:manualLayout>
      </c:layout>
      <c:lineChart>
        <c:grouping val="standard"/>
        <c:ser>
          <c:idx val="0"/>
          <c:order val="0"/>
          <c:marker>
            <c:symbol val="none"/>
          </c:marker>
          <c:val>
            <c:numRef>
              <c:f>'best SI, RI (2)'!$C$11:$R$11</c:f>
              <c:numCache>
                <c:formatCode>General</c:formatCode>
                <c:ptCount val="16"/>
                <c:pt idx="0">
                  <c:v>7.2617567523819098</c:v>
                </c:pt>
                <c:pt idx="1">
                  <c:v>4.6114617558741502</c:v>
                </c:pt>
                <c:pt idx="2">
                  <c:v>3.70004937917972</c:v>
                </c:pt>
                <c:pt idx="3">
                  <c:v>3.28879584084918</c:v>
                </c:pt>
                <c:pt idx="4">
                  <c:v>2.9864972622067198</c:v>
                </c:pt>
                <c:pt idx="5">
                  <c:v>2.8079494115947901</c:v>
                </c:pt>
                <c:pt idx="6">
                  <c:v>2.7093654594938599</c:v>
                </c:pt>
                <c:pt idx="7">
                  <c:v>2.6754479147068202</c:v>
                </c:pt>
                <c:pt idx="8">
                  <c:v>2.6324521657230799</c:v>
                </c:pt>
                <c:pt idx="9">
                  <c:v>2.59753096597463</c:v>
                </c:pt>
                <c:pt idx="10">
                  <c:v>2.54654196999426</c:v>
                </c:pt>
                <c:pt idx="11">
                  <c:v>2.5034935840111401</c:v>
                </c:pt>
                <c:pt idx="12">
                  <c:v>2.4654453385597601</c:v>
                </c:pt>
                <c:pt idx="13">
                  <c:v>2.4232510427373199</c:v>
                </c:pt>
                <c:pt idx="14">
                  <c:v>2.3873095764472998</c:v>
                </c:pt>
                <c:pt idx="15">
                  <c:v>2.3806052942040301</c:v>
                </c:pt>
              </c:numCache>
            </c:numRef>
          </c:val>
        </c:ser>
        <c:marker val="1"/>
        <c:axId val="125282560"/>
        <c:axId val="125288448"/>
      </c:lineChart>
      <c:catAx>
        <c:axId val="125282560"/>
        <c:scaling>
          <c:orientation val="minMax"/>
        </c:scaling>
        <c:axPos val="b"/>
        <c:tickLblPos val="nextTo"/>
        <c:crossAx val="125288448"/>
        <c:crosses val="autoZero"/>
        <c:auto val="1"/>
        <c:lblAlgn val="ctr"/>
        <c:lblOffset val="100"/>
      </c:catAx>
      <c:valAx>
        <c:axId val="125288448"/>
        <c:scaling>
          <c:orientation val="minMax"/>
        </c:scaling>
        <c:axPos val="l"/>
        <c:majorGridlines/>
        <c:numFmt formatCode="General" sourceLinked="1"/>
        <c:tickLblPos val="nextTo"/>
        <c:crossAx val="125282560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255" l="0.70000000000000062" r="0.70000000000000062" t="0.75000000000000255" header="0.30000000000000032" footer="0.30000000000000032"/>
    <c:pageSetup/>
  </c:printSettings>
  <c:userShapes r:id="rId1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7.900218722659702E-2"/>
          <c:y val="0.11621536891221967"/>
          <c:w val="0.69495603674540685"/>
          <c:h val="0.76780475357247413"/>
        </c:manualLayout>
      </c:layout>
      <c:lineChart>
        <c:grouping val="standard"/>
        <c:ser>
          <c:idx val="0"/>
          <c:order val="0"/>
          <c:marker>
            <c:symbol val="none"/>
          </c:marker>
          <c:val>
            <c:numRef>
              <c:f>'best SI, RI (2)'!$C$39:$R$39</c:f>
              <c:numCache>
                <c:formatCode>General</c:formatCode>
                <c:ptCount val="16"/>
                <c:pt idx="0">
                  <c:v>0.51477101143365001</c:v>
                </c:pt>
                <c:pt idx="1">
                  <c:v>0.67613148349020302</c:v>
                </c:pt>
                <c:pt idx="2">
                  <c:v>0.740808735095</c:v>
                </c:pt>
                <c:pt idx="3">
                  <c:v>0.83084764357688101</c:v>
                </c:pt>
                <c:pt idx="4">
                  <c:v>0.86591216588092401</c:v>
                </c:pt>
                <c:pt idx="5">
                  <c:v>0.91133761940033298</c:v>
                </c:pt>
                <c:pt idx="6">
                  <c:v>0.944579459438049</c:v>
                </c:pt>
                <c:pt idx="7">
                  <c:v>0.94525632809904203</c:v>
                </c:pt>
                <c:pt idx="8">
                  <c:v>0.98615060124032095</c:v>
                </c:pt>
                <c:pt idx="9">
                  <c:v>0.98926670075291301</c:v>
                </c:pt>
                <c:pt idx="10">
                  <c:v>0.99321974876526897</c:v>
                </c:pt>
                <c:pt idx="11">
                  <c:v>1.00836347910341</c:v>
                </c:pt>
                <c:pt idx="12">
                  <c:v>1.02708918248938</c:v>
                </c:pt>
                <c:pt idx="13">
                  <c:v>1.0501092906860701</c:v>
                </c:pt>
                <c:pt idx="14">
                  <c:v>1.0546023651094401</c:v>
                </c:pt>
                <c:pt idx="15">
                  <c:v>1.06013730723142</c:v>
                </c:pt>
              </c:numCache>
            </c:numRef>
          </c:val>
        </c:ser>
        <c:marker val="1"/>
        <c:axId val="125303808"/>
        <c:axId val="121312000"/>
      </c:lineChart>
      <c:catAx>
        <c:axId val="125303808"/>
        <c:scaling>
          <c:orientation val="minMax"/>
        </c:scaling>
        <c:axPos val="b"/>
        <c:tickLblPos val="nextTo"/>
        <c:crossAx val="121312000"/>
        <c:crosses val="autoZero"/>
        <c:auto val="1"/>
        <c:lblAlgn val="ctr"/>
        <c:lblOffset val="100"/>
      </c:catAx>
      <c:valAx>
        <c:axId val="121312000"/>
        <c:scaling>
          <c:orientation val="minMax"/>
        </c:scaling>
        <c:axPos val="l"/>
        <c:majorGridlines/>
        <c:numFmt formatCode="General" sourceLinked="1"/>
        <c:tickLblPos val="nextTo"/>
        <c:crossAx val="125303808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89" l="0.70000000000000062" r="0.70000000000000062" t="0.75000000000000189" header="0.30000000000000032" footer="0.30000000000000032"/>
    <c:pageSetup/>
  </c:printSettings>
  <c:userShapes r:id="rId1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'dual stage 2 trials'!$J$55:$N$55</c:f>
              <c:numCache>
                <c:formatCode>General</c:formatCode>
                <c:ptCount val="5"/>
                <c:pt idx="0">
                  <c:v>0.42797438059126619</c:v>
                </c:pt>
                <c:pt idx="1">
                  <c:v>9.7555793435892935E-2</c:v>
                </c:pt>
                <c:pt idx="2">
                  <c:v>0.17465271336446853</c:v>
                </c:pt>
                <c:pt idx="3">
                  <c:v>0.26597545287530899</c:v>
                </c:pt>
                <c:pt idx="4">
                  <c:v>0.9221171125351777</c:v>
                </c:pt>
              </c:numCache>
            </c:numRef>
          </c:val>
        </c:ser>
        <c:marker val="1"/>
        <c:axId val="121934208"/>
        <c:axId val="121935744"/>
      </c:lineChart>
      <c:catAx>
        <c:axId val="121934208"/>
        <c:scaling>
          <c:orientation val="minMax"/>
        </c:scaling>
        <c:axPos val="b"/>
        <c:tickLblPos val="nextTo"/>
        <c:crossAx val="121935744"/>
        <c:crosses val="autoZero"/>
        <c:auto val="1"/>
        <c:lblAlgn val="ctr"/>
        <c:lblOffset val="100"/>
      </c:catAx>
      <c:valAx>
        <c:axId val="121935744"/>
        <c:scaling>
          <c:orientation val="minMax"/>
        </c:scaling>
        <c:axPos val="l"/>
        <c:majorGridlines/>
        <c:numFmt formatCode="General" sourceLinked="1"/>
        <c:tickLblPos val="nextTo"/>
        <c:crossAx val="12193420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0572797965471765"/>
          <c:y val="7.9467301687805914E-2"/>
          <c:w val="0.16371301413410291"/>
          <c:h val="9.3451710736043206E-2"/>
        </c:manualLayout>
      </c:layout>
    </c:legend>
    <c:plotVisOnly val="1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9.2265583590372527E-2"/>
          <c:y val="0.11559961479635189"/>
          <c:w val="0.64374402104846651"/>
          <c:h val="0.76424856964821863"/>
        </c:manualLayout>
      </c:layout>
      <c:lineChart>
        <c:grouping val="standard"/>
        <c:ser>
          <c:idx val="0"/>
          <c:order val="0"/>
          <c:marker>
            <c:symbol val="none"/>
          </c:marker>
          <c:val>
            <c:numRef>
              <c:f>'best SI, RI (2)'!$C$53:$R$53</c:f>
              <c:numCache>
                <c:formatCode>General</c:formatCode>
                <c:ptCount val="16"/>
                <c:pt idx="0">
                  <c:v>0</c:v>
                </c:pt>
                <c:pt idx="1">
                  <c:v>0.29587540209193258</c:v>
                </c:pt>
                <c:pt idx="2">
                  <c:v>0.41446955083775144</c:v>
                </c:pt>
                <c:pt idx="3">
                  <c:v>0.57956759443828365</c:v>
                </c:pt>
                <c:pt idx="4">
                  <c:v>0.6438629544086869</c:v>
                </c:pt>
                <c:pt idx="5">
                  <c:v>0.72715642866521379</c:v>
                </c:pt>
                <c:pt idx="6">
                  <c:v>0.78810966375483249</c:v>
                </c:pt>
                <c:pt idx="7">
                  <c:v>0.78935079043649314</c:v>
                </c:pt>
                <c:pt idx="8">
                  <c:v>0.86433575642427596</c:v>
                </c:pt>
                <c:pt idx="9">
                  <c:v>0.87004952996804397</c:v>
                </c:pt>
                <c:pt idx="10">
                  <c:v>0.87729795738795524</c:v>
                </c:pt>
                <c:pt idx="11">
                  <c:v>0.90506595562112158</c:v>
                </c:pt>
                <c:pt idx="12">
                  <c:v>0.93940196708764945</c:v>
                </c:pt>
                <c:pt idx="13">
                  <c:v>0.98161232803966958</c:v>
                </c:pt>
                <c:pt idx="14">
                  <c:v>0.98985096408665429</c:v>
                </c:pt>
                <c:pt idx="15">
                  <c:v>1</c:v>
                </c:pt>
              </c:numCache>
            </c:numRef>
          </c:val>
        </c:ser>
        <c:ser>
          <c:idx val="1"/>
          <c:order val="1"/>
          <c:marker>
            <c:symbol val="none"/>
          </c:marker>
          <c:val>
            <c:numRef>
              <c:f>'best SI, RI (2)'!$C$54:$R$54</c:f>
              <c:numCache>
                <c:formatCode>General</c:formatCode>
                <c:ptCount val="16"/>
                <c:pt idx="0">
                  <c:v>10.135881796270823</c:v>
                </c:pt>
                <c:pt idx="1">
                  <c:v>15.254933075314781</c:v>
                </c:pt>
                <c:pt idx="2">
                  <c:v>17.218326495044138</c:v>
                </c:pt>
                <c:pt idx="3">
                  <c:v>18.181296390755897</c:v>
                </c:pt>
                <c:pt idx="4">
                  <c:v>18.802434097468378</c:v>
                </c:pt>
                <c:pt idx="5">
                  <c:v>18.835176041777554</c:v>
                </c:pt>
                <c:pt idx="6">
                  <c:v>18.802476810342903</c:v>
                </c:pt>
                <c:pt idx="7">
                  <c:v>18.653926965933003</c:v>
                </c:pt>
                <c:pt idx="8">
                  <c:v>18.430997338209899</c:v>
                </c:pt>
                <c:pt idx="9">
                  <c:v>18.249769299948142</c:v>
                </c:pt>
                <c:pt idx="10">
                  <c:v>17.952710200508669</c:v>
                </c:pt>
                <c:pt idx="11">
                  <c:v>17.625851922713409</c:v>
                </c:pt>
                <c:pt idx="12">
                  <c:v>17.227830574336949</c:v>
                </c:pt>
                <c:pt idx="13">
                  <c:v>16.877380917128708</c:v>
                </c:pt>
                <c:pt idx="14">
                  <c:v>16.336509679107287</c:v>
                </c:pt>
                <c:pt idx="15">
                  <c:v>15.584479250133271</c:v>
                </c:pt>
              </c:numCache>
            </c:numRef>
          </c:val>
        </c:ser>
        <c:ser>
          <c:idx val="2"/>
          <c:order val="2"/>
          <c:marker>
            <c:symbol val="none"/>
          </c:marker>
          <c:val>
            <c:numRef>
              <c:f>'best SI, RI (2)'!$C$55:$R$55</c:f>
              <c:numCache>
                <c:formatCode>General</c:formatCode>
                <c:ptCount val="16"/>
                <c:pt idx="0">
                  <c:v>0.124129</c:v>
                </c:pt>
                <c:pt idx="1">
                  <c:v>0.124129</c:v>
                </c:pt>
                <c:pt idx="2">
                  <c:v>0.124129</c:v>
                </c:pt>
                <c:pt idx="3">
                  <c:v>0.124129</c:v>
                </c:pt>
                <c:pt idx="4">
                  <c:v>0.12412890138608146</c:v>
                </c:pt>
                <c:pt idx="5">
                  <c:v>8.7549858071866993E-2</c:v>
                </c:pt>
                <c:pt idx="6">
                  <c:v>6.7352994084833223E-2</c:v>
                </c:pt>
                <c:pt idx="7">
                  <c:v>6.0404317102025352E-2</c:v>
                </c:pt>
                <c:pt idx="8">
                  <c:v>5.1595791213793554E-2</c:v>
                </c:pt>
                <c:pt idx="9">
                  <c:v>4.4441495747312376E-2</c:v>
                </c:pt>
                <c:pt idx="10">
                  <c:v>3.3995395801992498E-2</c:v>
                </c:pt>
                <c:pt idx="11">
                  <c:v>2.5176086187865154E-2</c:v>
                </c:pt>
                <c:pt idx="12">
                  <c:v>1.7381153828691182E-2</c:v>
                </c:pt>
                <c:pt idx="13">
                  <c:v>8.7368214034500343E-3</c:v>
                </c:pt>
                <c:pt idx="14">
                  <c:v>1.3735042439704131E-3</c:v>
                </c:pt>
                <c:pt idx="15">
                  <c:v>0</c:v>
                </c:pt>
              </c:numCache>
            </c:numRef>
          </c:val>
        </c:ser>
        <c:ser>
          <c:idx val="3"/>
          <c:order val="3"/>
          <c:marker>
            <c:symbol val="none"/>
          </c:marker>
          <c:val>
            <c:numRef>
              <c:f>'best SI, RI (2)'!$C$56:$R$56</c:f>
              <c:numCache>
                <c:formatCode>General</c:formatCode>
                <c:ptCount val="16"/>
                <c:pt idx="0">
                  <c:v>4.0217796000000003</c:v>
                </c:pt>
                <c:pt idx="1">
                  <c:v>6.5071329775722333</c:v>
                </c:pt>
                <c:pt idx="2">
                  <c:v>7.5033238270371116</c:v>
                </c:pt>
                <c:pt idx="3">
                  <c:v>8.8901473932815822</c:v>
                </c:pt>
                <c:pt idx="4">
                  <c:v>9.4302252219420097</c:v>
                </c:pt>
                <c:pt idx="5">
                  <c:v>8.9447294023162858</c:v>
                </c:pt>
                <c:pt idx="6">
                  <c:v>8.80235818388919</c:v>
                </c:pt>
                <c:pt idx="7">
                  <c:v>8.5876465137721638</c:v>
                </c:pt>
                <c:pt idx="8">
                  <c:v>8.9321239892908295</c:v>
                </c:pt>
                <c:pt idx="9">
                  <c:v>8.7483205139444902</c:v>
                </c:pt>
                <c:pt idx="10">
                  <c:v>8.4707536660433806</c:v>
                </c:pt>
                <c:pt idx="11">
                  <c:v>8.4182592197042521</c:v>
                </c:pt>
                <c:pt idx="12">
                  <c:v>8.4541259075858495</c:v>
                </c:pt>
                <c:pt idx="13">
                  <c:v>8.5286165690050062</c:v>
                </c:pt>
                <c:pt idx="14">
                  <c:v>8.359249635832537</c:v>
                </c:pt>
                <c:pt idx="15">
                  <c:v>8.3999999999999986</c:v>
                </c:pt>
              </c:numCache>
            </c:numRef>
          </c:val>
        </c:ser>
        <c:marker val="1"/>
        <c:axId val="125196544"/>
        <c:axId val="125222912"/>
      </c:lineChart>
      <c:catAx>
        <c:axId val="125196544"/>
        <c:scaling>
          <c:orientation val="minMax"/>
        </c:scaling>
        <c:axPos val="b"/>
        <c:tickLblPos val="nextTo"/>
        <c:crossAx val="125222912"/>
        <c:crosses val="autoZero"/>
        <c:auto val="1"/>
        <c:lblAlgn val="ctr"/>
        <c:lblOffset val="100"/>
      </c:catAx>
      <c:valAx>
        <c:axId val="125222912"/>
        <c:scaling>
          <c:orientation val="minMax"/>
        </c:scaling>
        <c:axPos val="l"/>
        <c:majorGridlines/>
        <c:numFmt formatCode="General" sourceLinked="1"/>
        <c:tickLblPos val="nextTo"/>
        <c:crossAx val="125196544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89" l="0.70000000000000062" r="0.70000000000000062" t="0.75000000000000189" header="0.30000000000000032" footer="0.3000000000000003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'best SI, RI (2)'!$C$68:$R$68</c:f>
              <c:numCache>
                <c:formatCode>General</c:formatCode>
                <c:ptCount val="16"/>
                <c:pt idx="0">
                  <c:v>0.45269802894694799</c:v>
                </c:pt>
                <c:pt idx="1">
                  <c:v>0.44819741555915898</c:v>
                </c:pt>
                <c:pt idx="2">
                  <c:v>0.44607156711424301</c:v>
                </c:pt>
                <c:pt idx="3">
                  <c:v>0.43657242095078802</c:v>
                </c:pt>
                <c:pt idx="4">
                  <c:v>0.43123667813743599</c:v>
                </c:pt>
                <c:pt idx="5">
                  <c:v>0.425580120740226</c:v>
                </c:pt>
                <c:pt idx="6">
                  <c:v>0.42234309184258401</c:v>
                </c:pt>
                <c:pt idx="7">
                  <c:v>0.41174782968346302</c:v>
                </c:pt>
                <c:pt idx="8">
                  <c:v>0.40835347233033698</c:v>
                </c:pt>
                <c:pt idx="9">
                  <c:v>0.39206975634088398</c:v>
                </c:pt>
                <c:pt idx="10">
                  <c:v>0.37978492707163303</c:v>
                </c:pt>
                <c:pt idx="11">
                  <c:v>0.35692012808152102</c:v>
                </c:pt>
                <c:pt idx="12">
                  <c:v>0.33482387618307902</c:v>
                </c:pt>
                <c:pt idx="13">
                  <c:v>0.31765466432894601</c:v>
                </c:pt>
                <c:pt idx="14">
                  <c:v>0.28014068501407302</c:v>
                </c:pt>
                <c:pt idx="15">
                  <c:v>0.228628678835509</c:v>
                </c:pt>
              </c:numCache>
            </c:numRef>
          </c:val>
        </c:ser>
        <c:marker val="1"/>
        <c:axId val="125234176"/>
        <c:axId val="125235968"/>
      </c:lineChart>
      <c:catAx>
        <c:axId val="125234176"/>
        <c:scaling>
          <c:orientation val="minMax"/>
        </c:scaling>
        <c:axPos val="b"/>
        <c:tickLblPos val="nextTo"/>
        <c:crossAx val="125235968"/>
        <c:crosses val="autoZero"/>
        <c:auto val="1"/>
        <c:lblAlgn val="ctr"/>
        <c:lblOffset val="100"/>
      </c:catAx>
      <c:valAx>
        <c:axId val="125235968"/>
        <c:scaling>
          <c:orientation val="minMax"/>
        </c:scaling>
        <c:axPos val="l"/>
        <c:majorGridlines/>
        <c:numFmt formatCode="General" sourceLinked="1"/>
        <c:tickLblPos val="nextTo"/>
        <c:crossAx val="125234176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val>
            <c:numRef>
              <c:f>'emg pos detection manual clust'!$I$12:$L$12</c:f>
              <c:numCache>
                <c:formatCode>General</c:formatCode>
                <c:ptCount val="4"/>
                <c:pt idx="0">
                  <c:v>31.560753136284593</c:v>
                </c:pt>
                <c:pt idx="1">
                  <c:v>46.258351450783486</c:v>
                </c:pt>
                <c:pt idx="2">
                  <c:v>59.902744793876039</c:v>
                </c:pt>
                <c:pt idx="3">
                  <c:v>72.525024954899251</c:v>
                </c:pt>
              </c:numCache>
            </c:numRef>
          </c:val>
        </c:ser>
        <c:marker val="1"/>
        <c:axId val="125366656"/>
        <c:axId val="125368192"/>
      </c:lineChart>
      <c:catAx>
        <c:axId val="125366656"/>
        <c:scaling>
          <c:orientation val="minMax"/>
        </c:scaling>
        <c:axPos val="b"/>
        <c:numFmt formatCode="General" sourceLinked="1"/>
        <c:tickLblPos val="nextTo"/>
        <c:crossAx val="125368192"/>
        <c:crosses val="autoZero"/>
        <c:auto val="1"/>
        <c:lblAlgn val="ctr"/>
        <c:lblOffset val="100"/>
      </c:catAx>
      <c:valAx>
        <c:axId val="125368192"/>
        <c:scaling>
          <c:orientation val="minMax"/>
        </c:scaling>
        <c:axPos val="l"/>
        <c:majorGridlines/>
        <c:numFmt formatCode="General" sourceLinked="1"/>
        <c:tickLblPos val="nextTo"/>
        <c:crossAx val="125366656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6001698048157562"/>
          <c:y val="4.7664486362444393E-2"/>
          <c:w val="0.21952266695593989"/>
          <c:h val="0.91059695043595157"/>
        </c:manualLayout>
      </c:layout>
    </c:legend>
    <c:plotVisOnly val="1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autoTitleDeleted val="1"/>
    <c:plotArea>
      <c:layout/>
      <c:lineChart>
        <c:grouping val="standard"/>
        <c:ser>
          <c:idx val="0"/>
          <c:order val="0"/>
          <c:marker>
            <c:symbol val="none"/>
          </c:marker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'1 Class vs 8 Classes'!$J$7:$M$7</c:f>
              <c:numCache>
                <c:formatCode>General</c:formatCode>
                <c:ptCount val="4"/>
                <c:pt idx="0">
                  <c:v>8.7270116884607258</c:v>
                </c:pt>
                <c:pt idx="1">
                  <c:v>11.937915702229194</c:v>
                </c:pt>
                <c:pt idx="2">
                  <c:v>20.093660808904318</c:v>
                </c:pt>
                <c:pt idx="3">
                  <c:v>29.071298484009361</c:v>
                </c:pt>
              </c:numCache>
            </c:numRef>
          </c:val>
        </c:ser>
        <c:ser>
          <c:idx val="1"/>
          <c:order val="1"/>
          <c:marker>
            <c:symbol val="none"/>
          </c:marker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'1 Class vs 8 Classes'!$J$8:$M$8</c:f>
              <c:numCache>
                <c:formatCode>General</c:formatCode>
                <c:ptCount val="4"/>
                <c:pt idx="0">
                  <c:v>31.560753136284593</c:v>
                </c:pt>
                <c:pt idx="1">
                  <c:v>46.258351450783486</c:v>
                </c:pt>
                <c:pt idx="2">
                  <c:v>59.902744793876039</c:v>
                </c:pt>
                <c:pt idx="3">
                  <c:v>72.525024954899251</c:v>
                </c:pt>
              </c:numCache>
            </c:numRef>
          </c:val>
        </c:ser>
        <c:marker val="1"/>
        <c:axId val="125542784"/>
        <c:axId val="125544320"/>
      </c:lineChart>
      <c:catAx>
        <c:axId val="125542784"/>
        <c:scaling>
          <c:orientation val="minMax"/>
        </c:scaling>
        <c:axPos val="b"/>
        <c:numFmt formatCode="General" sourceLinked="1"/>
        <c:tickLblPos val="nextTo"/>
        <c:crossAx val="125544320"/>
        <c:crosses val="autoZero"/>
        <c:auto val="1"/>
        <c:lblAlgn val="ctr"/>
        <c:lblOffset val="100"/>
      </c:catAx>
      <c:valAx>
        <c:axId val="125544320"/>
        <c:scaling>
          <c:orientation val="minMax"/>
        </c:scaling>
        <c:axPos val="l"/>
        <c:majorGridlines/>
        <c:numFmt formatCode="General" sourceLinked="1"/>
        <c:tickLblPos val="nextTo"/>
        <c:crossAx val="125542784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33" l="0.70000000000000062" r="0.70000000000000062" t="0.75000000000000133" header="0.30000000000000032" footer="0.3000000000000003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tx>
            <c:strRef>
              <c:f>'emg pos detection auto clust'!$B$3</c:f>
              <c:strCache>
                <c:ptCount val="1"/>
              </c:strCache>
            </c:strRef>
          </c:tx>
          <c:val>
            <c:numRef>
              <c:f>'emg pos detection auto clust'!$C$3:$Q$3</c:f>
              <c:numCache>
                <c:formatCode>General</c:formatCode>
                <c:ptCount val="15"/>
                <c:pt idx="0">
                  <c:v>6.7316559083124803</c:v>
                </c:pt>
                <c:pt idx="1">
                  <c:v>18.311157950204201</c:v>
                </c:pt>
                <c:pt idx="2">
                  <c:v>23.396126992491102</c:v>
                </c:pt>
                <c:pt idx="3">
                  <c:v>33.3816361480701</c:v>
                </c:pt>
                <c:pt idx="4">
                  <c:v>44.394677908048997</c:v>
                </c:pt>
                <c:pt idx="5">
                  <c:v>49.664075879330802</c:v>
                </c:pt>
                <c:pt idx="6">
                  <c:v>51.192201291002497</c:v>
                </c:pt>
                <c:pt idx="7">
                  <c:v>53.510736398366497</c:v>
                </c:pt>
                <c:pt idx="8">
                  <c:v>56.303517323145797</c:v>
                </c:pt>
                <c:pt idx="9">
                  <c:v>60.334606771176396</c:v>
                </c:pt>
                <c:pt idx="10">
                  <c:v>62.468712949545498</c:v>
                </c:pt>
                <c:pt idx="11">
                  <c:v>65.7620866815966</c:v>
                </c:pt>
                <c:pt idx="12">
                  <c:v>67.553681991832406</c:v>
                </c:pt>
                <c:pt idx="13">
                  <c:v>70.043472533263099</c:v>
                </c:pt>
                <c:pt idx="14">
                  <c:v>71.729679884073306</c:v>
                </c:pt>
              </c:numCache>
            </c:numRef>
          </c:val>
        </c:ser>
        <c:ser>
          <c:idx val="1"/>
          <c:order val="1"/>
          <c:tx>
            <c:strRef>
              <c:f>'emg pos detection auto clust'!$B$4</c:f>
              <c:strCache>
                <c:ptCount val="1"/>
              </c:strCache>
            </c:strRef>
          </c:tx>
          <c:val>
            <c:numRef>
              <c:f>'emg pos detection auto clust'!$C$4:$Q$4</c:f>
              <c:numCache>
                <c:formatCode>General</c:formatCode>
                <c:ptCount val="15"/>
                <c:pt idx="0">
                  <c:v>16.230158730158699</c:v>
                </c:pt>
                <c:pt idx="1">
                  <c:v>34.431216931216902</c:v>
                </c:pt>
                <c:pt idx="2">
                  <c:v>41.481481481481502</c:v>
                </c:pt>
                <c:pt idx="3">
                  <c:v>46.732804232804199</c:v>
                </c:pt>
                <c:pt idx="4">
                  <c:v>54.007936507936499</c:v>
                </c:pt>
                <c:pt idx="5">
                  <c:v>56.124338624338598</c:v>
                </c:pt>
                <c:pt idx="6">
                  <c:v>60.753968253968303</c:v>
                </c:pt>
                <c:pt idx="7">
                  <c:v>61.9973544973545</c:v>
                </c:pt>
                <c:pt idx="8">
                  <c:v>64.378306878306901</c:v>
                </c:pt>
                <c:pt idx="9">
                  <c:v>65.846560846560905</c:v>
                </c:pt>
                <c:pt idx="10">
                  <c:v>66.798941798941797</c:v>
                </c:pt>
                <c:pt idx="11">
                  <c:v>67.870370370370395</c:v>
                </c:pt>
                <c:pt idx="12">
                  <c:v>70.952380952381006</c:v>
                </c:pt>
                <c:pt idx="13">
                  <c:v>72.791005291005305</c:v>
                </c:pt>
                <c:pt idx="14">
                  <c:v>74.563492063492106</c:v>
                </c:pt>
              </c:numCache>
            </c:numRef>
          </c:val>
        </c:ser>
        <c:ser>
          <c:idx val="2"/>
          <c:order val="2"/>
          <c:tx>
            <c:strRef>
              <c:f>'emg pos detection auto clust'!$B$5</c:f>
              <c:strCache>
                <c:ptCount val="1"/>
              </c:strCache>
            </c:strRef>
          </c:tx>
          <c:val>
            <c:numRef>
              <c:f>'emg pos detection auto clust'!$C$5:$Q$5</c:f>
              <c:numCache>
                <c:formatCode>General</c:formatCode>
                <c:ptCount val="15"/>
                <c:pt idx="0">
                  <c:v>12.645195353748701</c:v>
                </c:pt>
                <c:pt idx="1">
                  <c:v>28.603484688489999</c:v>
                </c:pt>
                <c:pt idx="2">
                  <c:v>33.975712777191099</c:v>
                </c:pt>
                <c:pt idx="3">
                  <c:v>35.586061246040103</c:v>
                </c:pt>
                <c:pt idx="4">
                  <c:v>52.283526927138297</c:v>
                </c:pt>
                <c:pt idx="5">
                  <c:v>56.533790918690599</c:v>
                </c:pt>
                <c:pt idx="6">
                  <c:v>61.800422386483604</c:v>
                </c:pt>
                <c:pt idx="7">
                  <c:v>66.169482576557598</c:v>
                </c:pt>
                <c:pt idx="8">
                  <c:v>67.9910242872228</c:v>
                </c:pt>
                <c:pt idx="9">
                  <c:v>69.416578669482604</c:v>
                </c:pt>
                <c:pt idx="10">
                  <c:v>70.908130939809894</c:v>
                </c:pt>
                <c:pt idx="11">
                  <c:v>71.990496304118295</c:v>
                </c:pt>
                <c:pt idx="12">
                  <c:v>73.891235480464601</c:v>
                </c:pt>
                <c:pt idx="13">
                  <c:v>76.042766631467799</c:v>
                </c:pt>
                <c:pt idx="14">
                  <c:v>78.049102428722307</c:v>
                </c:pt>
              </c:numCache>
            </c:numRef>
          </c:val>
        </c:ser>
        <c:ser>
          <c:idx val="3"/>
          <c:order val="3"/>
          <c:tx>
            <c:strRef>
              <c:f>'emg pos detection auto clust'!$B$6</c:f>
              <c:strCache>
                <c:ptCount val="1"/>
              </c:strCache>
            </c:strRef>
          </c:tx>
          <c:val>
            <c:numRef>
              <c:f>'emg pos detection auto clust'!$C$6:$Q$6</c:f>
              <c:numCache>
                <c:formatCode>General</c:formatCode>
                <c:ptCount val="15"/>
                <c:pt idx="0">
                  <c:v>18.9539030511161</c:v>
                </c:pt>
                <c:pt idx="1">
                  <c:v>32.479196935675603</c:v>
                </c:pt>
                <c:pt idx="2">
                  <c:v>42.385418042530702</c:v>
                </c:pt>
                <c:pt idx="3">
                  <c:v>45.5025756174878</c:v>
                </c:pt>
                <c:pt idx="4">
                  <c:v>50.600977413815897</c:v>
                </c:pt>
                <c:pt idx="5">
                  <c:v>52.304847444194998</c:v>
                </c:pt>
                <c:pt idx="6">
                  <c:v>53.744551578391203</c:v>
                </c:pt>
                <c:pt idx="7">
                  <c:v>56.320169066173598</c:v>
                </c:pt>
                <c:pt idx="8">
                  <c:v>57.720248315942399</c:v>
                </c:pt>
                <c:pt idx="9">
                  <c:v>62.567692510896798</c:v>
                </c:pt>
                <c:pt idx="10">
                  <c:v>64.020604939902299</c:v>
                </c:pt>
                <c:pt idx="11">
                  <c:v>65.8037247391362</c:v>
                </c:pt>
                <c:pt idx="12">
                  <c:v>67.388720116233003</c:v>
                </c:pt>
                <c:pt idx="13">
                  <c:v>69.686963413023406</c:v>
                </c:pt>
                <c:pt idx="14">
                  <c:v>72.619204860652502</c:v>
                </c:pt>
              </c:numCache>
            </c:numRef>
          </c:val>
        </c:ser>
        <c:ser>
          <c:idx val="4"/>
          <c:order val="4"/>
          <c:tx>
            <c:strRef>
              <c:f>'emg pos detection auto clust'!$B$7</c:f>
              <c:strCache>
                <c:ptCount val="1"/>
              </c:strCache>
            </c:strRef>
          </c:tx>
          <c:val>
            <c:numRef>
              <c:f>'emg pos detection auto clust'!$C$7:$Q$7</c:f>
              <c:numCache>
                <c:formatCode>General</c:formatCode>
                <c:ptCount val="15"/>
                <c:pt idx="0">
                  <c:v>5.7041233039125299</c:v>
                </c:pt>
                <c:pt idx="1">
                  <c:v>15.1890396522197</c:v>
                </c:pt>
                <c:pt idx="2">
                  <c:v>26.465551310762699</c:v>
                </c:pt>
                <c:pt idx="3">
                  <c:v>34.395995257541799</c:v>
                </c:pt>
                <c:pt idx="4">
                  <c:v>44.025820050059302</c:v>
                </c:pt>
                <c:pt idx="5">
                  <c:v>54.143064154920303</c:v>
                </c:pt>
                <c:pt idx="6">
                  <c:v>56.316690818074001</c:v>
                </c:pt>
                <c:pt idx="7">
                  <c:v>57.291529442761203</c:v>
                </c:pt>
                <c:pt idx="8">
                  <c:v>60.400474245817399</c:v>
                </c:pt>
                <c:pt idx="9">
                  <c:v>61.7836912132789</c:v>
                </c:pt>
                <c:pt idx="10">
                  <c:v>62.969305756817299</c:v>
                </c:pt>
                <c:pt idx="11">
                  <c:v>64.194440785140301</c:v>
                </c:pt>
                <c:pt idx="12">
                  <c:v>66.0123830852325</c:v>
                </c:pt>
                <c:pt idx="13">
                  <c:v>67.790804900540095</c:v>
                </c:pt>
                <c:pt idx="14">
                  <c:v>71.7033328942168</c:v>
                </c:pt>
              </c:numCache>
            </c:numRef>
          </c:val>
        </c:ser>
        <c:ser>
          <c:idx val="5"/>
          <c:order val="5"/>
          <c:tx>
            <c:strRef>
              <c:f>'emg pos detection auto clust'!$B$8</c:f>
              <c:strCache>
                <c:ptCount val="1"/>
              </c:strCache>
            </c:strRef>
          </c:tx>
          <c:val>
            <c:numRef>
              <c:f>'emg pos detection auto clust'!$C$8:$Q$8</c:f>
              <c:numCache>
                <c:formatCode>General</c:formatCode>
                <c:ptCount val="15"/>
                <c:pt idx="0">
                  <c:v>26.068601583113502</c:v>
                </c:pt>
                <c:pt idx="1">
                  <c:v>32.612137203166199</c:v>
                </c:pt>
                <c:pt idx="2">
                  <c:v>40.514511873350898</c:v>
                </c:pt>
                <c:pt idx="3">
                  <c:v>43.337730870712399</c:v>
                </c:pt>
                <c:pt idx="4">
                  <c:v>47.071240105540902</c:v>
                </c:pt>
                <c:pt idx="5">
                  <c:v>54.076517150395802</c:v>
                </c:pt>
                <c:pt idx="6">
                  <c:v>55.356200527704502</c:v>
                </c:pt>
                <c:pt idx="7">
                  <c:v>56.675461741424797</c:v>
                </c:pt>
                <c:pt idx="8">
                  <c:v>63.337730870712399</c:v>
                </c:pt>
                <c:pt idx="9">
                  <c:v>65.079155672823205</c:v>
                </c:pt>
                <c:pt idx="10">
                  <c:v>66.187335092348306</c:v>
                </c:pt>
                <c:pt idx="11">
                  <c:v>68.799472295514505</c:v>
                </c:pt>
                <c:pt idx="12">
                  <c:v>70.857519788918196</c:v>
                </c:pt>
                <c:pt idx="13">
                  <c:v>73.047493403693906</c:v>
                </c:pt>
                <c:pt idx="14">
                  <c:v>75.316622691292906</c:v>
                </c:pt>
              </c:numCache>
            </c:numRef>
          </c:val>
        </c:ser>
        <c:ser>
          <c:idx val="6"/>
          <c:order val="6"/>
          <c:tx>
            <c:strRef>
              <c:f>'emg pos detection auto clust'!$B$9</c:f>
              <c:strCache>
                <c:ptCount val="1"/>
              </c:strCache>
            </c:strRef>
          </c:tx>
          <c:val>
            <c:numRef>
              <c:f>'emg pos detection auto clust'!$C$9:$Q$9</c:f>
              <c:numCache>
                <c:formatCode>General</c:formatCode>
                <c:ptCount val="15"/>
                <c:pt idx="0">
                  <c:v>7.9757031559487697</c:v>
                </c:pt>
                <c:pt idx="1">
                  <c:v>13.4028786478278</c:v>
                </c:pt>
                <c:pt idx="2">
                  <c:v>18.658391654562301</c:v>
                </c:pt>
                <c:pt idx="3">
                  <c:v>22.236894229499502</c:v>
                </c:pt>
                <c:pt idx="4">
                  <c:v>32.655486597121403</c:v>
                </c:pt>
                <c:pt idx="5">
                  <c:v>36.300013204806604</c:v>
                </c:pt>
                <c:pt idx="6">
                  <c:v>39.693648488049703</c:v>
                </c:pt>
                <c:pt idx="7">
                  <c:v>42.070513666974797</c:v>
                </c:pt>
                <c:pt idx="8">
                  <c:v>45.39812491747</c:v>
                </c:pt>
                <c:pt idx="9">
                  <c:v>47.392050706457198</c:v>
                </c:pt>
                <c:pt idx="10">
                  <c:v>49.861349531229401</c:v>
                </c:pt>
                <c:pt idx="11">
                  <c:v>52.185395483956199</c:v>
                </c:pt>
                <c:pt idx="12">
                  <c:v>55.222500990360501</c:v>
                </c:pt>
                <c:pt idx="13">
                  <c:v>58.655750693252301</c:v>
                </c:pt>
                <c:pt idx="14">
                  <c:v>61.745675425854998</c:v>
                </c:pt>
              </c:numCache>
            </c:numRef>
          </c:val>
        </c:ser>
        <c:ser>
          <c:idx val="7"/>
          <c:order val="7"/>
          <c:tx>
            <c:strRef>
              <c:f>'emg pos detection auto clust'!$B$10</c:f>
              <c:strCache>
                <c:ptCount val="1"/>
              </c:strCache>
            </c:strRef>
          </c:tx>
          <c:val>
            <c:numRef>
              <c:f>'emg pos detection auto clust'!$C$10:$Q$10</c:f>
              <c:numCache>
                <c:formatCode>General</c:formatCode>
                <c:ptCount val="15"/>
                <c:pt idx="0">
                  <c:v>15.6386210540219</c:v>
                </c:pt>
                <c:pt idx="1">
                  <c:v>22.242768458592</c:v>
                </c:pt>
                <c:pt idx="2">
                  <c:v>29.163914938581399</c:v>
                </c:pt>
                <c:pt idx="3">
                  <c:v>38.409721304979499</c:v>
                </c:pt>
                <c:pt idx="4">
                  <c:v>43.362831858407098</c:v>
                </c:pt>
                <c:pt idx="5">
                  <c:v>51.380266807555103</c:v>
                </c:pt>
                <c:pt idx="6">
                  <c:v>55.303130365869798</c:v>
                </c:pt>
                <c:pt idx="7">
                  <c:v>56.544710077928897</c:v>
                </c:pt>
                <c:pt idx="8">
                  <c:v>58.195746929071497</c:v>
                </c:pt>
                <c:pt idx="9">
                  <c:v>59.7807423061683</c:v>
                </c:pt>
                <c:pt idx="10">
                  <c:v>61.246863029982798</c:v>
                </c:pt>
                <c:pt idx="11">
                  <c:v>65.196143177915701</c:v>
                </c:pt>
                <c:pt idx="12">
                  <c:v>68.366133932109406</c:v>
                </c:pt>
                <c:pt idx="13">
                  <c:v>70.4266279223352</c:v>
                </c:pt>
                <c:pt idx="14">
                  <c:v>72.421080438515403</c:v>
                </c:pt>
              </c:numCache>
            </c:numRef>
          </c:val>
        </c:ser>
        <c:ser>
          <c:idx val="8"/>
          <c:order val="8"/>
          <c:tx>
            <c:strRef>
              <c:f>'emg pos detection auto clust'!$B$11</c:f>
              <c:strCache>
                <c:ptCount val="1"/>
              </c:strCache>
            </c:strRef>
          </c:tx>
          <c:val>
            <c:numRef>
              <c:f>'emg pos detection auto clust'!$C$11:$Q$11</c:f>
              <c:numCache>
                <c:formatCode>General</c:formatCode>
                <c:ptCount val="15"/>
                <c:pt idx="0">
                  <c:v>13.357972544878599</c:v>
                </c:pt>
                <c:pt idx="1">
                  <c:v>23.3500527983105</c:v>
                </c:pt>
                <c:pt idx="2">
                  <c:v>30.161034846884899</c:v>
                </c:pt>
                <c:pt idx="3">
                  <c:v>33.038542766631501</c:v>
                </c:pt>
                <c:pt idx="4">
                  <c:v>35.718057022175302</c:v>
                </c:pt>
                <c:pt idx="5">
                  <c:v>39.849524815205903</c:v>
                </c:pt>
                <c:pt idx="6">
                  <c:v>45.446145723336898</c:v>
                </c:pt>
                <c:pt idx="7">
                  <c:v>48.944033790918702</c:v>
                </c:pt>
                <c:pt idx="8">
                  <c:v>55.438225976768699</c:v>
                </c:pt>
                <c:pt idx="9">
                  <c:v>58.091341077085502</c:v>
                </c:pt>
                <c:pt idx="10">
                  <c:v>60.308870116156299</c:v>
                </c:pt>
                <c:pt idx="11">
                  <c:v>62.829989440337897</c:v>
                </c:pt>
                <c:pt idx="12">
                  <c:v>65.285110876451995</c:v>
                </c:pt>
                <c:pt idx="13">
                  <c:v>68.387011615628296</c:v>
                </c:pt>
                <c:pt idx="14">
                  <c:v>70.498944033790906</c:v>
                </c:pt>
              </c:numCache>
            </c:numRef>
          </c:val>
        </c:ser>
        <c:ser>
          <c:idx val="9"/>
          <c:order val="9"/>
          <c:tx>
            <c:strRef>
              <c:f>'emg pos detection auto clust'!$B$12</c:f>
              <c:strCache>
                <c:ptCount val="1"/>
              </c:strCache>
            </c:strRef>
          </c:tx>
          <c:val>
            <c:numRef>
              <c:f>'emg pos detection auto clust'!$C$12:$Q$12</c:f>
              <c:numCache>
                <c:formatCode>General</c:formatCode>
                <c:ptCount val="15"/>
                <c:pt idx="0">
                  <c:v>23.357086302454501</c:v>
                </c:pt>
                <c:pt idx="1">
                  <c:v>26.1810504090789</c:v>
                </c:pt>
                <c:pt idx="2">
                  <c:v>33.531274742676203</c:v>
                </c:pt>
                <c:pt idx="3">
                  <c:v>46.397466349960403</c:v>
                </c:pt>
                <c:pt idx="4">
                  <c:v>52.942728952230098</c:v>
                </c:pt>
                <c:pt idx="5">
                  <c:v>54.592240696753798</c:v>
                </c:pt>
                <c:pt idx="6">
                  <c:v>58.405911850092401</c:v>
                </c:pt>
                <c:pt idx="7">
                  <c:v>62.641858010028997</c:v>
                </c:pt>
                <c:pt idx="8">
                  <c:v>66.798627606228607</c:v>
                </c:pt>
                <c:pt idx="9">
                  <c:v>67.907099498548405</c:v>
                </c:pt>
                <c:pt idx="10">
                  <c:v>69.332277645816802</c:v>
                </c:pt>
                <c:pt idx="11">
                  <c:v>70.401161256268097</c:v>
                </c:pt>
                <c:pt idx="12">
                  <c:v>71.536025336500401</c:v>
                </c:pt>
                <c:pt idx="13">
                  <c:v>73.752969121140097</c:v>
                </c:pt>
                <c:pt idx="14">
                  <c:v>75.956716811823696</c:v>
                </c:pt>
              </c:numCache>
            </c:numRef>
          </c:val>
        </c:ser>
        <c:marker val="1"/>
        <c:axId val="124699392"/>
        <c:axId val="124700928"/>
      </c:lineChart>
      <c:catAx>
        <c:axId val="124699392"/>
        <c:scaling>
          <c:orientation val="minMax"/>
        </c:scaling>
        <c:axPos val="b"/>
        <c:numFmt formatCode="General" sourceLinked="1"/>
        <c:tickLblPos val="nextTo"/>
        <c:crossAx val="124700928"/>
        <c:crosses val="autoZero"/>
        <c:auto val="1"/>
        <c:lblAlgn val="ctr"/>
        <c:lblOffset val="100"/>
      </c:catAx>
      <c:valAx>
        <c:axId val="124700928"/>
        <c:scaling>
          <c:orientation val="minMax"/>
        </c:scaling>
        <c:axPos val="l"/>
        <c:majorGridlines/>
        <c:numFmt formatCode="General" sourceLinked="1"/>
        <c:tickLblPos val="nextTo"/>
        <c:crossAx val="12469939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0451377952755709"/>
          <c:y val="5.363626421697288E-2"/>
          <c:w val="0.17881955380577441"/>
          <c:h val="0.88346821230679495"/>
        </c:manualLayout>
      </c:layout>
    </c:legend>
    <c:plotVisOnly val="1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tx>
            <c:v>Forearm ACC</c:v>
          </c:tx>
          <c:errBars>
            <c:errDir val="y"/>
            <c:errBarType val="both"/>
            <c:errValType val="cust"/>
            <c:plus>
              <c:numLit>
                <c:formatCode>General</c:formatCode>
                <c:ptCount val="16"/>
                <c:pt idx="0">
                  <c:v>2.0160213029999996</c:v>
                </c:pt>
                <c:pt idx="1">
                  <c:v>4.6506676230000004</c:v>
                </c:pt>
                <c:pt idx="2">
                  <c:v>4.4658256449999989</c:v>
                </c:pt>
                <c:pt idx="3">
                  <c:v>2.69325956</c:v>
                </c:pt>
                <c:pt idx="4">
                  <c:v>2.5175037380000003</c:v>
                </c:pt>
                <c:pt idx="5">
                  <c:v>2.798729539</c:v>
                </c:pt>
                <c:pt idx="6">
                  <c:v>2.6018402639999998</c:v>
                </c:pt>
                <c:pt idx="7">
                  <c:v>2.5630620720000001</c:v>
                </c:pt>
                <c:pt idx="8">
                  <c:v>2.8717676629999995</c:v>
                </c:pt>
                <c:pt idx="9">
                  <c:v>2.8789423999999992</c:v>
                </c:pt>
                <c:pt idx="10">
                  <c:v>2.8722085179999994</c:v>
                </c:pt>
                <c:pt idx="11">
                  <c:v>2.7880020999999999</c:v>
                </c:pt>
                <c:pt idx="12">
                  <c:v>2.5820754979999996</c:v>
                </c:pt>
                <c:pt idx="13">
                  <c:v>2.7101388490000007</c:v>
                </c:pt>
                <c:pt idx="14">
                  <c:v>2.5790037899999998</c:v>
                </c:pt>
                <c:pt idx="15">
                  <c:v>2.6326543919999996</c:v>
                </c:pt>
              </c:numLit>
            </c:plus>
            <c:minus>
              <c:numLit>
                <c:formatCode>General</c:formatCode>
                <c:ptCount val="16"/>
                <c:pt idx="0">
                  <c:v>2.0160213029999996</c:v>
                </c:pt>
                <c:pt idx="1">
                  <c:v>4.6506676230000004</c:v>
                </c:pt>
                <c:pt idx="2">
                  <c:v>4.4658256449999989</c:v>
                </c:pt>
                <c:pt idx="3">
                  <c:v>2.69325956</c:v>
                </c:pt>
                <c:pt idx="4">
                  <c:v>2.5175037380000003</c:v>
                </c:pt>
                <c:pt idx="5">
                  <c:v>2.798729539</c:v>
                </c:pt>
                <c:pt idx="6">
                  <c:v>2.6018402639999998</c:v>
                </c:pt>
                <c:pt idx="7">
                  <c:v>2.5630620720000001</c:v>
                </c:pt>
                <c:pt idx="8">
                  <c:v>2.8717676629999995</c:v>
                </c:pt>
                <c:pt idx="9">
                  <c:v>2.8789423999999992</c:v>
                </c:pt>
                <c:pt idx="10">
                  <c:v>2.8722085179999994</c:v>
                </c:pt>
                <c:pt idx="11">
                  <c:v>2.7880020999999999</c:v>
                </c:pt>
                <c:pt idx="12">
                  <c:v>2.5820754979999996</c:v>
                </c:pt>
                <c:pt idx="13">
                  <c:v>2.7101388490000007</c:v>
                </c:pt>
                <c:pt idx="14">
                  <c:v>2.5790037899999998</c:v>
                </c:pt>
                <c:pt idx="15">
                  <c:v>2.6326543919999996</c:v>
                </c:pt>
              </c:numLit>
            </c:minus>
          </c:errBars>
          <c:val>
            <c:numRef>
              <c:f>'EMG + ACC'!$T$7:$AI$7</c:f>
              <c:numCache>
                <c:formatCode>General</c:formatCode>
                <c:ptCount val="16"/>
                <c:pt idx="0">
                  <c:v>72.315336363636348</c:v>
                </c:pt>
                <c:pt idx="1">
                  <c:v>43.536154545454551</c:v>
                </c:pt>
                <c:pt idx="2">
                  <c:v>24.107463636363637</c:v>
                </c:pt>
                <c:pt idx="3">
                  <c:v>15.439236363636365</c:v>
                </c:pt>
                <c:pt idx="4">
                  <c:v>13.948918181818184</c:v>
                </c:pt>
                <c:pt idx="5">
                  <c:v>11.178745454545455</c:v>
                </c:pt>
                <c:pt idx="6">
                  <c:v>10.360409090909092</c:v>
                </c:pt>
                <c:pt idx="7">
                  <c:v>10.495972727272727</c:v>
                </c:pt>
                <c:pt idx="8">
                  <c:v>10.266618181818183</c:v>
                </c:pt>
                <c:pt idx="9">
                  <c:v>10.179145454545454</c:v>
                </c:pt>
                <c:pt idx="10">
                  <c:v>10.145145454545455</c:v>
                </c:pt>
                <c:pt idx="11">
                  <c:v>9.8342454545454547</c:v>
                </c:pt>
                <c:pt idx="12">
                  <c:v>9.4677454545454527</c:v>
                </c:pt>
                <c:pt idx="13">
                  <c:v>9.4412090909090907</c:v>
                </c:pt>
                <c:pt idx="14">
                  <c:v>9.3586000000000009</c:v>
                </c:pt>
                <c:pt idx="15">
                  <c:v>9.5897000000000006</c:v>
                </c:pt>
              </c:numCache>
            </c:numRef>
          </c:val>
        </c:ser>
        <c:ser>
          <c:idx val="1"/>
          <c:order val="1"/>
          <c:tx>
            <c:v>Humerus ACC</c:v>
          </c:tx>
          <c:errBars>
            <c:errDir val="y"/>
            <c:errBarType val="both"/>
            <c:errValType val="cust"/>
            <c:plus>
              <c:numLit>
                <c:formatCode>General</c:formatCode>
                <c:ptCount val="16"/>
                <c:pt idx="0">
                  <c:v>1.9221478740000004</c:v>
                </c:pt>
                <c:pt idx="1">
                  <c:v>3.615993789</c:v>
                </c:pt>
                <c:pt idx="2">
                  <c:v>4.5845167389999979</c:v>
                </c:pt>
                <c:pt idx="3">
                  <c:v>3.7839966830000007</c:v>
                </c:pt>
                <c:pt idx="4">
                  <c:v>3.6140760199999997</c:v>
                </c:pt>
                <c:pt idx="5">
                  <c:v>3.446714075</c:v>
                </c:pt>
                <c:pt idx="6">
                  <c:v>3.3397207790000003</c:v>
                </c:pt>
                <c:pt idx="7">
                  <c:v>3.3479376430000007</c:v>
                </c:pt>
                <c:pt idx="8">
                  <c:v>3.3638600809999999</c:v>
                </c:pt>
                <c:pt idx="9">
                  <c:v>3.3539113660000002</c:v>
                </c:pt>
                <c:pt idx="10">
                  <c:v>3.3863321319999997</c:v>
                </c:pt>
                <c:pt idx="11">
                  <c:v>3.3987098269999998</c:v>
                </c:pt>
                <c:pt idx="12">
                  <c:v>3.2452759119999999</c:v>
                </c:pt>
                <c:pt idx="13">
                  <c:v>3.2651390700000005</c:v>
                </c:pt>
                <c:pt idx="14">
                  <c:v>3.1927606869999998</c:v>
                </c:pt>
                <c:pt idx="15">
                  <c:v>3.1273796600000003</c:v>
                </c:pt>
              </c:numLit>
            </c:plus>
            <c:minus>
              <c:numLit>
                <c:formatCode>General</c:formatCode>
                <c:ptCount val="16"/>
                <c:pt idx="0">
                  <c:v>1.9221478740000004</c:v>
                </c:pt>
                <c:pt idx="1">
                  <c:v>3.615993789</c:v>
                </c:pt>
                <c:pt idx="2">
                  <c:v>4.5845167389999979</c:v>
                </c:pt>
                <c:pt idx="3">
                  <c:v>3.7839966830000007</c:v>
                </c:pt>
                <c:pt idx="4">
                  <c:v>3.6140760199999997</c:v>
                </c:pt>
                <c:pt idx="5">
                  <c:v>3.446714075</c:v>
                </c:pt>
                <c:pt idx="6">
                  <c:v>3.3397207790000003</c:v>
                </c:pt>
                <c:pt idx="7">
                  <c:v>3.3479376430000007</c:v>
                </c:pt>
                <c:pt idx="8">
                  <c:v>3.3638600809999999</c:v>
                </c:pt>
                <c:pt idx="9">
                  <c:v>3.3539113660000002</c:v>
                </c:pt>
                <c:pt idx="10">
                  <c:v>3.3863321319999997</c:v>
                </c:pt>
                <c:pt idx="11">
                  <c:v>3.3987098269999998</c:v>
                </c:pt>
                <c:pt idx="12">
                  <c:v>3.2452759119999999</c:v>
                </c:pt>
                <c:pt idx="13">
                  <c:v>3.2651390700000005</c:v>
                </c:pt>
                <c:pt idx="14">
                  <c:v>3.1927606869999998</c:v>
                </c:pt>
                <c:pt idx="15">
                  <c:v>3.1273796600000003</c:v>
                </c:pt>
              </c:numLit>
            </c:minus>
          </c:errBars>
          <c:val>
            <c:numRef>
              <c:f>'EMG + ACC'!$T$8:$AI$8</c:f>
              <c:numCache>
                <c:formatCode>General</c:formatCode>
                <c:ptCount val="16"/>
                <c:pt idx="0">
                  <c:v>72.754172727272731</c:v>
                </c:pt>
                <c:pt idx="1">
                  <c:v>40.188754545454543</c:v>
                </c:pt>
                <c:pt idx="2">
                  <c:v>30.446245454545455</c:v>
                </c:pt>
                <c:pt idx="3">
                  <c:v>19.501136363636363</c:v>
                </c:pt>
                <c:pt idx="4">
                  <c:v>17.332181818181819</c:v>
                </c:pt>
                <c:pt idx="5">
                  <c:v>13.469727272727273</c:v>
                </c:pt>
                <c:pt idx="6">
                  <c:v>13.282736363636365</c:v>
                </c:pt>
                <c:pt idx="7">
                  <c:v>12.957054545454543</c:v>
                </c:pt>
                <c:pt idx="8">
                  <c:v>12.402272727272729</c:v>
                </c:pt>
                <c:pt idx="9">
                  <c:v>12.464390909090907</c:v>
                </c:pt>
                <c:pt idx="10">
                  <c:v>12.353290909090907</c:v>
                </c:pt>
                <c:pt idx="11">
                  <c:v>12.377654545454543</c:v>
                </c:pt>
                <c:pt idx="12">
                  <c:v>11.813527272727272</c:v>
                </c:pt>
                <c:pt idx="13">
                  <c:v>11.716590909090909</c:v>
                </c:pt>
                <c:pt idx="14">
                  <c:v>11.89929090909091</c:v>
                </c:pt>
                <c:pt idx="15">
                  <c:v>11.731681818181817</c:v>
                </c:pt>
              </c:numCache>
            </c:numRef>
          </c:val>
        </c:ser>
        <c:ser>
          <c:idx val="2"/>
          <c:order val="2"/>
          <c:tx>
            <c:v>Both ACC</c:v>
          </c:tx>
          <c:errBars>
            <c:errDir val="y"/>
            <c:errBarType val="both"/>
            <c:errValType val="cust"/>
            <c:plus>
              <c:numLit>
                <c:formatCode>General</c:formatCode>
                <c:ptCount val="16"/>
                <c:pt idx="0">
                  <c:v>1.6176204179999998</c:v>
                </c:pt>
                <c:pt idx="1">
                  <c:v>2.8080817100000002</c:v>
                </c:pt>
                <c:pt idx="2">
                  <c:v>4.1769915499999994</c:v>
                </c:pt>
                <c:pt idx="3">
                  <c:v>3.1713969359999998</c:v>
                </c:pt>
                <c:pt idx="4">
                  <c:v>3.2174946000000002</c:v>
                </c:pt>
                <c:pt idx="5">
                  <c:v>2.6671333520000009</c:v>
                </c:pt>
                <c:pt idx="6">
                  <c:v>2.485410817</c:v>
                </c:pt>
                <c:pt idx="7">
                  <c:v>2.3949700460000001</c:v>
                </c:pt>
                <c:pt idx="8">
                  <c:v>2.4140239289999998</c:v>
                </c:pt>
                <c:pt idx="9">
                  <c:v>2.4526045269999996</c:v>
                </c:pt>
                <c:pt idx="10">
                  <c:v>2.5432331770000003</c:v>
                </c:pt>
                <c:pt idx="11">
                  <c:v>2.5186555619999997</c:v>
                </c:pt>
                <c:pt idx="12">
                  <c:v>2.3832614599999999</c:v>
                </c:pt>
                <c:pt idx="13">
                  <c:v>2.5081672820000005</c:v>
                </c:pt>
                <c:pt idx="14">
                  <c:v>2.3773217570000007</c:v>
                </c:pt>
                <c:pt idx="15">
                  <c:v>2.3552822719999997</c:v>
                </c:pt>
              </c:numLit>
            </c:plus>
            <c:minus>
              <c:numLit>
                <c:formatCode>General</c:formatCode>
                <c:ptCount val="16"/>
                <c:pt idx="0">
                  <c:v>1.6176204179999998</c:v>
                </c:pt>
                <c:pt idx="1">
                  <c:v>2.8080817100000002</c:v>
                </c:pt>
                <c:pt idx="2">
                  <c:v>4.1769915499999994</c:v>
                </c:pt>
                <c:pt idx="3">
                  <c:v>3.1713969359999998</c:v>
                </c:pt>
                <c:pt idx="4">
                  <c:v>3.2174946000000002</c:v>
                </c:pt>
                <c:pt idx="5">
                  <c:v>2.6671333520000009</c:v>
                </c:pt>
                <c:pt idx="6">
                  <c:v>2.485410817</c:v>
                </c:pt>
                <c:pt idx="7">
                  <c:v>2.3949700460000001</c:v>
                </c:pt>
                <c:pt idx="8">
                  <c:v>2.4140239289999998</c:v>
                </c:pt>
                <c:pt idx="9">
                  <c:v>2.4526045269999996</c:v>
                </c:pt>
                <c:pt idx="10">
                  <c:v>2.5432331770000003</c:v>
                </c:pt>
                <c:pt idx="11">
                  <c:v>2.5186555619999997</c:v>
                </c:pt>
                <c:pt idx="12">
                  <c:v>2.3832614599999999</c:v>
                </c:pt>
                <c:pt idx="13">
                  <c:v>2.5081672820000005</c:v>
                </c:pt>
                <c:pt idx="14">
                  <c:v>2.3773217570000007</c:v>
                </c:pt>
                <c:pt idx="15">
                  <c:v>2.3552822719999997</c:v>
                </c:pt>
              </c:numLit>
            </c:minus>
          </c:errBars>
          <c:val>
            <c:numRef>
              <c:f>'EMG + ACC'!$T$9:$AI$9</c:f>
              <c:numCache>
                <c:formatCode>General</c:formatCode>
                <c:ptCount val="16"/>
                <c:pt idx="0">
                  <c:v>72.560781818181809</c:v>
                </c:pt>
                <c:pt idx="1">
                  <c:v>58.637909090909098</c:v>
                </c:pt>
                <c:pt idx="2">
                  <c:v>39.350090909090909</c:v>
                </c:pt>
                <c:pt idx="3">
                  <c:v>27.02161818181818</c:v>
                </c:pt>
                <c:pt idx="4">
                  <c:v>23.023372727272729</c:v>
                </c:pt>
                <c:pt idx="5">
                  <c:v>15.525609090909088</c:v>
                </c:pt>
                <c:pt idx="6">
                  <c:v>12.52140909090909</c:v>
                </c:pt>
                <c:pt idx="7">
                  <c:v>12.445863636363638</c:v>
                </c:pt>
                <c:pt idx="8">
                  <c:v>9.6704636363636354</c:v>
                </c:pt>
                <c:pt idx="9">
                  <c:v>9.0568272727272738</c:v>
                </c:pt>
                <c:pt idx="10">
                  <c:v>9.0029909090909097</c:v>
                </c:pt>
                <c:pt idx="11">
                  <c:v>8.8749909090909096</c:v>
                </c:pt>
                <c:pt idx="12">
                  <c:v>8.3359181818181813</c:v>
                </c:pt>
                <c:pt idx="13">
                  <c:v>8.282563636363637</c:v>
                </c:pt>
                <c:pt idx="14">
                  <c:v>8.2366181818181818</c:v>
                </c:pt>
                <c:pt idx="15">
                  <c:v>8.1513000000000009</c:v>
                </c:pt>
              </c:numCache>
            </c:numRef>
          </c:val>
        </c:ser>
        <c:ser>
          <c:idx val="3"/>
          <c:order val="3"/>
          <c:tx>
            <c:v>No ACC</c:v>
          </c:tx>
          <c:errBars>
            <c:errDir val="y"/>
            <c:errBarType val="both"/>
            <c:errValType val="cust"/>
            <c:plus>
              <c:numLit>
                <c:formatCode>General</c:formatCode>
                <c:ptCount val="16"/>
                <c:pt idx="0">
                  <c:v>1.6176204179999998</c:v>
                </c:pt>
                <c:pt idx="1">
                  <c:v>2.8080817100000002</c:v>
                </c:pt>
                <c:pt idx="2">
                  <c:v>4.1769915499999994</c:v>
                </c:pt>
                <c:pt idx="3">
                  <c:v>3.1713969299999998</c:v>
                </c:pt>
                <c:pt idx="4">
                  <c:v>3.2174946000000002</c:v>
                </c:pt>
                <c:pt idx="5">
                  <c:v>2.6671333520000009</c:v>
                </c:pt>
                <c:pt idx="6">
                  <c:v>2.485410817</c:v>
                </c:pt>
                <c:pt idx="7">
                  <c:v>2.3949700460000001</c:v>
                </c:pt>
                <c:pt idx="8">
                  <c:v>2.4140239289999998</c:v>
                </c:pt>
                <c:pt idx="9">
                  <c:v>2.4526045269999996</c:v>
                </c:pt>
                <c:pt idx="10">
                  <c:v>2.5432331770000003</c:v>
                </c:pt>
                <c:pt idx="11">
                  <c:v>2.5186555619999997</c:v>
                </c:pt>
                <c:pt idx="12">
                  <c:v>2.3832614599999999</c:v>
                </c:pt>
                <c:pt idx="13">
                  <c:v>2.5081672820000005</c:v>
                </c:pt>
                <c:pt idx="14">
                  <c:v>2.3773217570000007</c:v>
                </c:pt>
                <c:pt idx="15">
                  <c:v>2.3552822719999997</c:v>
                </c:pt>
              </c:numLit>
            </c:plus>
            <c:minus>
              <c:numLit>
                <c:formatCode>General</c:formatCode>
                <c:ptCount val="16"/>
                <c:pt idx="0">
                  <c:v>1.6176204179999998</c:v>
                </c:pt>
                <c:pt idx="1">
                  <c:v>2.8080817100000002</c:v>
                </c:pt>
                <c:pt idx="2">
                  <c:v>4.1769915499999994</c:v>
                </c:pt>
                <c:pt idx="3">
                  <c:v>3.1713969299999998</c:v>
                </c:pt>
                <c:pt idx="4">
                  <c:v>3.2174946000000002</c:v>
                </c:pt>
                <c:pt idx="5">
                  <c:v>2.6671333520000009</c:v>
                </c:pt>
                <c:pt idx="6">
                  <c:v>2.485410817</c:v>
                </c:pt>
                <c:pt idx="7">
                  <c:v>2.3949700460000001</c:v>
                </c:pt>
                <c:pt idx="8">
                  <c:v>2.4140239289999998</c:v>
                </c:pt>
                <c:pt idx="9">
                  <c:v>2.4526045269999996</c:v>
                </c:pt>
                <c:pt idx="10">
                  <c:v>2.5432331770000003</c:v>
                </c:pt>
                <c:pt idx="11">
                  <c:v>2.5186555619999997</c:v>
                </c:pt>
                <c:pt idx="12">
                  <c:v>2.3832614599999999</c:v>
                </c:pt>
                <c:pt idx="13">
                  <c:v>2.5081672820000005</c:v>
                </c:pt>
                <c:pt idx="14">
                  <c:v>2.3773217570000007</c:v>
                </c:pt>
                <c:pt idx="15">
                  <c:v>2.3552822719999997</c:v>
                </c:pt>
              </c:numLit>
            </c:minus>
          </c:errBars>
          <c:val>
            <c:numRef>
              <c:f>'EMG + ACC'!$T$10:$AI$10</c:f>
              <c:numCache>
                <c:formatCode>General</c:formatCode>
                <c:ptCount val="16"/>
                <c:pt idx="0">
                  <c:v>18.347553993960716</c:v>
                </c:pt>
                <c:pt idx="1">
                  <c:v>13.897082868934922</c:v>
                </c:pt>
                <c:pt idx="2">
                  <c:v>12.244544661158558</c:v>
                </c:pt>
                <c:pt idx="3">
                  <c:v>11.434812858300699</c:v>
                </c:pt>
                <c:pt idx="4">
                  <c:v>10.9242077321982</c:v>
                </c:pt>
                <c:pt idx="5">
                  <c:v>10.902262811500631</c:v>
                </c:pt>
                <c:pt idx="6">
                  <c:v>10.924166950006331</c:v>
                </c:pt>
                <c:pt idx="7">
                  <c:v>11.048138456152106</c:v>
                </c:pt>
                <c:pt idx="8">
                  <c:v>11.242671540184881</c:v>
                </c:pt>
                <c:pt idx="9">
                  <c:v>11.395810474747128</c:v>
                </c:pt>
                <c:pt idx="10">
                  <c:v>11.648564220373807</c:v>
                </c:pt>
                <c:pt idx="11">
                  <c:v>11.92812400098927</c:v>
                </c:pt>
                <c:pt idx="12">
                  <c:v>12.268338836436117</c:v>
                </c:pt>
                <c:pt idx="13">
                  <c:v>12.581767495004662</c:v>
                </c:pt>
                <c:pt idx="14">
                  <c:v>13.038865348182826</c:v>
                </c:pt>
                <c:pt idx="15">
                  <c:v>13.69055381369232</c:v>
                </c:pt>
              </c:numCache>
            </c:numRef>
          </c:val>
        </c:ser>
        <c:marker val="1"/>
        <c:axId val="125806464"/>
        <c:axId val="125808000"/>
      </c:lineChart>
      <c:catAx>
        <c:axId val="125806464"/>
        <c:scaling>
          <c:orientation val="minMax"/>
        </c:scaling>
        <c:axPos val="b"/>
        <c:tickLblPos val="nextTo"/>
        <c:crossAx val="125808000"/>
        <c:crosses val="autoZero"/>
        <c:auto val="1"/>
        <c:lblAlgn val="ctr"/>
        <c:lblOffset val="100"/>
      </c:catAx>
      <c:valAx>
        <c:axId val="125808000"/>
        <c:scaling>
          <c:orientation val="minMax"/>
        </c:scaling>
        <c:axPos val="l"/>
        <c:majorGridlines/>
        <c:numFmt formatCode="General" sourceLinked="1"/>
        <c:tickLblPos val="nextTo"/>
        <c:crossAx val="125806464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tx>
            <c:v>Forearm ACC</c:v>
          </c:tx>
          <c:val>
            <c:numRef>
              <c:f>'EMG + ACC'!$U$32:$AJ$32</c:f>
              <c:numCache>
                <c:formatCode>General</c:formatCode>
                <c:ptCount val="16"/>
                <c:pt idx="0">
                  <c:v>0.39173226741725098</c:v>
                </c:pt>
                <c:pt idx="1">
                  <c:v>0.52717373728352401</c:v>
                </c:pt>
                <c:pt idx="2">
                  <c:v>0.60545728398556897</c:v>
                </c:pt>
                <c:pt idx="3">
                  <c:v>0.71051852624162704</c:v>
                </c:pt>
                <c:pt idx="4">
                  <c:v>0.74451743319407304</c:v>
                </c:pt>
                <c:pt idx="5">
                  <c:v>0.79093669573793801</c:v>
                </c:pt>
                <c:pt idx="6">
                  <c:v>0.81598166343201495</c:v>
                </c:pt>
                <c:pt idx="7">
                  <c:v>0.81766537037869402</c:v>
                </c:pt>
                <c:pt idx="8">
                  <c:v>0.87835772595741801</c:v>
                </c:pt>
                <c:pt idx="9">
                  <c:v>0.89258206551013597</c:v>
                </c:pt>
                <c:pt idx="10">
                  <c:v>0.90812013922432799</c:v>
                </c:pt>
                <c:pt idx="11">
                  <c:v>0.92241619140954301</c:v>
                </c:pt>
                <c:pt idx="12">
                  <c:v>0.94399555065242902</c:v>
                </c:pt>
                <c:pt idx="13">
                  <c:v>0.98238989774282504</c:v>
                </c:pt>
                <c:pt idx="14">
                  <c:v>0.98194691895078001</c:v>
                </c:pt>
                <c:pt idx="15">
                  <c:v>0.99186518523448897</c:v>
                </c:pt>
              </c:numCache>
            </c:numRef>
          </c:val>
        </c:ser>
        <c:ser>
          <c:idx val="1"/>
          <c:order val="1"/>
          <c:tx>
            <c:v>Humerus ACC</c:v>
          </c:tx>
          <c:val>
            <c:numRef>
              <c:f>'EMG + ACC'!$U$33:$AJ$33</c:f>
              <c:numCache>
                <c:formatCode>General</c:formatCode>
                <c:ptCount val="16"/>
                <c:pt idx="0">
                  <c:v>0.39250311984778402</c:v>
                </c:pt>
                <c:pt idx="1">
                  <c:v>0.53323836262837898</c:v>
                </c:pt>
                <c:pt idx="2">
                  <c:v>0.61098079861903098</c:v>
                </c:pt>
                <c:pt idx="3">
                  <c:v>0.70916436601568</c:v>
                </c:pt>
                <c:pt idx="4">
                  <c:v>0.74993876675716298</c:v>
                </c:pt>
                <c:pt idx="5">
                  <c:v>0.77931216420169303</c:v>
                </c:pt>
                <c:pt idx="6">
                  <c:v>0.81552857047183602</c:v>
                </c:pt>
                <c:pt idx="7">
                  <c:v>0.81507149746651297</c:v>
                </c:pt>
                <c:pt idx="8">
                  <c:v>0.84882764812491096</c:v>
                </c:pt>
                <c:pt idx="9">
                  <c:v>0.86035050892040199</c:v>
                </c:pt>
                <c:pt idx="10">
                  <c:v>0.87538575101078697</c:v>
                </c:pt>
                <c:pt idx="11">
                  <c:v>0.886187453766621</c:v>
                </c:pt>
                <c:pt idx="12">
                  <c:v>0.90868519700596095</c:v>
                </c:pt>
                <c:pt idx="13">
                  <c:v>0.94441141576614096</c:v>
                </c:pt>
                <c:pt idx="14">
                  <c:v>0.95084360655197397</c:v>
                </c:pt>
                <c:pt idx="15">
                  <c:v>0.96162129307932598</c:v>
                </c:pt>
              </c:numCache>
            </c:numRef>
          </c:val>
        </c:ser>
        <c:ser>
          <c:idx val="2"/>
          <c:order val="2"/>
          <c:tx>
            <c:v>Both ACC</c:v>
          </c:tx>
          <c:val>
            <c:numRef>
              <c:f>'EMG + ACC'!$U$34:$AJ$34</c:f>
              <c:numCache>
                <c:formatCode>General</c:formatCode>
                <c:ptCount val="16"/>
                <c:pt idx="0">
                  <c:v>0.30146506122184802</c:v>
                </c:pt>
                <c:pt idx="1">
                  <c:v>0.43141929297169901</c:v>
                </c:pt>
                <c:pt idx="2">
                  <c:v>0.51247781444226104</c:v>
                </c:pt>
                <c:pt idx="3">
                  <c:v>0.61995356200379204</c:v>
                </c:pt>
                <c:pt idx="4">
                  <c:v>0.64141196566846204</c:v>
                </c:pt>
                <c:pt idx="5">
                  <c:v>0.67997972143377905</c:v>
                </c:pt>
                <c:pt idx="6">
                  <c:v>0.71750671962450796</c:v>
                </c:pt>
                <c:pt idx="7">
                  <c:v>0.71940883996190896</c:v>
                </c:pt>
                <c:pt idx="8">
                  <c:v>0.76300886629879505</c:v>
                </c:pt>
                <c:pt idx="9">
                  <c:v>0.773351561205329</c:v>
                </c:pt>
                <c:pt idx="10">
                  <c:v>0.79350366161298802</c:v>
                </c:pt>
                <c:pt idx="11">
                  <c:v>0.80657062451858197</c:v>
                </c:pt>
                <c:pt idx="12">
                  <c:v>0.83599402579614002</c:v>
                </c:pt>
                <c:pt idx="13">
                  <c:v>0.87164564816996204</c:v>
                </c:pt>
                <c:pt idx="14">
                  <c:v>0.88333840658589202</c:v>
                </c:pt>
                <c:pt idx="15">
                  <c:v>0.89068759109848905</c:v>
                </c:pt>
              </c:numCache>
            </c:numRef>
          </c:val>
        </c:ser>
        <c:ser>
          <c:idx val="3"/>
          <c:order val="3"/>
          <c:tx>
            <c:v>W/O ACC</c:v>
          </c:tx>
          <c:val>
            <c:numRef>
              <c:f>'EMG + ACC'!$U$35:$AJ$35</c:f>
              <c:numCache>
                <c:formatCode>General</c:formatCode>
                <c:ptCount val="16"/>
                <c:pt idx="0">
                  <c:v>0.51477101143365001</c:v>
                </c:pt>
                <c:pt idx="1">
                  <c:v>0.67613148349020302</c:v>
                </c:pt>
                <c:pt idx="2">
                  <c:v>0.740808735095</c:v>
                </c:pt>
                <c:pt idx="3">
                  <c:v>0.83084764357688101</c:v>
                </c:pt>
                <c:pt idx="4">
                  <c:v>0.86591216588092401</c:v>
                </c:pt>
                <c:pt idx="5">
                  <c:v>0.91133761940033298</c:v>
                </c:pt>
                <c:pt idx="6">
                  <c:v>0.944579459438049</c:v>
                </c:pt>
                <c:pt idx="7">
                  <c:v>0.94525632809904203</c:v>
                </c:pt>
                <c:pt idx="8">
                  <c:v>0.98615060124032095</c:v>
                </c:pt>
                <c:pt idx="9">
                  <c:v>0.98926670075291301</c:v>
                </c:pt>
                <c:pt idx="10">
                  <c:v>0.99321974876526897</c:v>
                </c:pt>
                <c:pt idx="11">
                  <c:v>1.00836347910341</c:v>
                </c:pt>
                <c:pt idx="12">
                  <c:v>1.02708918248938</c:v>
                </c:pt>
                <c:pt idx="13">
                  <c:v>1.0501092906860701</c:v>
                </c:pt>
                <c:pt idx="14">
                  <c:v>1.0546023651094401</c:v>
                </c:pt>
                <c:pt idx="15">
                  <c:v>1.06013730723142</c:v>
                </c:pt>
              </c:numCache>
            </c:numRef>
          </c:val>
        </c:ser>
        <c:marker val="1"/>
        <c:axId val="125715584"/>
        <c:axId val="125717120"/>
      </c:lineChart>
      <c:catAx>
        <c:axId val="125715584"/>
        <c:scaling>
          <c:orientation val="minMax"/>
        </c:scaling>
        <c:axPos val="b"/>
        <c:tickLblPos val="nextTo"/>
        <c:crossAx val="125717120"/>
        <c:crosses val="autoZero"/>
        <c:auto val="1"/>
        <c:lblAlgn val="ctr"/>
        <c:lblOffset val="100"/>
      </c:catAx>
      <c:valAx>
        <c:axId val="125717120"/>
        <c:scaling>
          <c:orientation val="minMax"/>
        </c:scaling>
        <c:axPos val="l"/>
        <c:majorGridlines/>
        <c:numFmt formatCode="General" sourceLinked="1"/>
        <c:tickLblPos val="nextTo"/>
        <c:crossAx val="125715584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022" l="0.70000000000000018" r="0.70000000000000018" t="0.75000000000000022" header="0.3000000000000001" footer="0.3000000000000001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tx>
            <c:v>Forearm ACC</c:v>
          </c:tx>
          <c:val>
            <c:numRef>
              <c:f>'EMG + ACC'!$U$53:$AJ$53</c:f>
              <c:numCache>
                <c:formatCode>General</c:formatCode>
                <c:ptCount val="16"/>
                <c:pt idx="0">
                  <c:v>15.1518508979562</c:v>
                </c:pt>
                <c:pt idx="1">
                  <c:v>7.6271233852460796</c:v>
                </c:pt>
                <c:pt idx="2">
                  <c:v>5.4675381260530598</c:v>
                </c:pt>
                <c:pt idx="3">
                  <c:v>4.5222743378165298</c:v>
                </c:pt>
                <c:pt idx="4">
                  <c:v>3.9254882639850299</c:v>
                </c:pt>
                <c:pt idx="5">
                  <c:v>3.5848664843270601</c:v>
                </c:pt>
                <c:pt idx="6">
                  <c:v>3.2810606462269698</c:v>
                </c:pt>
                <c:pt idx="7">
                  <c:v>3.2704762752436398</c:v>
                </c:pt>
                <c:pt idx="8">
                  <c:v>3.1629611213090798</c:v>
                </c:pt>
                <c:pt idx="9">
                  <c:v>3.0501391598024501</c:v>
                </c:pt>
                <c:pt idx="10">
                  <c:v>2.9832296399142302</c:v>
                </c:pt>
                <c:pt idx="11">
                  <c:v>2.92805883219506</c:v>
                </c:pt>
                <c:pt idx="12">
                  <c:v>2.8448032952534699</c:v>
                </c:pt>
                <c:pt idx="13">
                  <c:v>2.8176207028140898</c:v>
                </c:pt>
                <c:pt idx="14">
                  <c:v>2.7688814112236901</c:v>
                </c:pt>
                <c:pt idx="15">
                  <c:v>2.7492260666049999</c:v>
                </c:pt>
              </c:numCache>
            </c:numRef>
          </c:val>
        </c:ser>
        <c:ser>
          <c:idx val="1"/>
          <c:order val="1"/>
          <c:tx>
            <c:v>Humerus ACC</c:v>
          </c:tx>
          <c:val>
            <c:numRef>
              <c:f>'EMG + ACC'!$U$54:$AJ$54</c:f>
              <c:numCache>
                <c:formatCode>General</c:formatCode>
                <c:ptCount val="16"/>
                <c:pt idx="0">
                  <c:v>11.7168748900921</c:v>
                </c:pt>
                <c:pt idx="1">
                  <c:v>6.22044795138331</c:v>
                </c:pt>
                <c:pt idx="2">
                  <c:v>4.8555697621806404</c:v>
                </c:pt>
                <c:pt idx="3">
                  <c:v>4.2031825439604402</c:v>
                </c:pt>
                <c:pt idx="4">
                  <c:v>3.7294316413184698</c:v>
                </c:pt>
                <c:pt idx="5">
                  <c:v>3.37948643901021</c:v>
                </c:pt>
                <c:pt idx="6">
                  <c:v>3.1823201717045202</c:v>
                </c:pt>
                <c:pt idx="7">
                  <c:v>3.0931029034119399</c:v>
                </c:pt>
                <c:pt idx="8">
                  <c:v>3.0380080162091101</c:v>
                </c:pt>
                <c:pt idx="9">
                  <c:v>2.9303659974624598</c:v>
                </c:pt>
                <c:pt idx="10">
                  <c:v>2.86941206972394</c:v>
                </c:pt>
                <c:pt idx="11">
                  <c:v>2.8101259998864698</c:v>
                </c:pt>
                <c:pt idx="12">
                  <c:v>2.72181259157666</c:v>
                </c:pt>
                <c:pt idx="13">
                  <c:v>2.69184438523585</c:v>
                </c:pt>
                <c:pt idx="14">
                  <c:v>2.6372180140579302</c:v>
                </c:pt>
                <c:pt idx="15">
                  <c:v>2.6182336192081701</c:v>
                </c:pt>
              </c:numCache>
            </c:numRef>
          </c:val>
        </c:ser>
        <c:ser>
          <c:idx val="2"/>
          <c:order val="2"/>
          <c:tx>
            <c:v>Both ACC</c:v>
          </c:tx>
          <c:val>
            <c:numRef>
              <c:f>'EMG + ACC'!$U$55:$AJ$55</c:f>
              <c:numCache>
                <c:formatCode>General</c:formatCode>
                <c:ptCount val="16"/>
                <c:pt idx="0">
                  <c:v>19.764538619353399</c:v>
                </c:pt>
                <c:pt idx="1">
                  <c:v>10.1101099709977</c:v>
                </c:pt>
                <c:pt idx="2">
                  <c:v>7.2433183351156201</c:v>
                </c:pt>
                <c:pt idx="3">
                  <c:v>5.7948896908484304</c:v>
                </c:pt>
                <c:pt idx="4">
                  <c:v>4.9129162257555601</c:v>
                </c:pt>
                <c:pt idx="5">
                  <c:v>4.44122967941518</c:v>
                </c:pt>
                <c:pt idx="6">
                  <c:v>3.98944666702636</c:v>
                </c:pt>
                <c:pt idx="7">
                  <c:v>3.8900375739265498</c:v>
                </c:pt>
                <c:pt idx="8">
                  <c:v>3.6999899570316899</c:v>
                </c:pt>
                <c:pt idx="9">
                  <c:v>3.5082349181521102</c:v>
                </c:pt>
                <c:pt idx="10">
                  <c:v>3.3916064819726501</c:v>
                </c:pt>
                <c:pt idx="11">
                  <c:v>3.3231565606737101</c:v>
                </c:pt>
                <c:pt idx="12">
                  <c:v>3.1900471326322601</c:v>
                </c:pt>
                <c:pt idx="13">
                  <c:v>3.1559940186403099</c:v>
                </c:pt>
                <c:pt idx="14">
                  <c:v>3.0891831494032602</c:v>
                </c:pt>
                <c:pt idx="15">
                  <c:v>3.04110255190376</c:v>
                </c:pt>
              </c:numCache>
            </c:numRef>
          </c:val>
        </c:ser>
        <c:ser>
          <c:idx val="3"/>
          <c:order val="3"/>
          <c:tx>
            <c:v>W/O ACC</c:v>
          </c:tx>
          <c:val>
            <c:numRef>
              <c:f>'EMG + ACC'!$U$56:$AJ$56</c:f>
              <c:numCache>
                <c:formatCode>General</c:formatCode>
                <c:ptCount val="16"/>
                <c:pt idx="0">
                  <c:v>7.2617567523819098</c:v>
                </c:pt>
                <c:pt idx="1">
                  <c:v>4.6114617558741502</c:v>
                </c:pt>
                <c:pt idx="2">
                  <c:v>3.70004937917972</c:v>
                </c:pt>
                <c:pt idx="3">
                  <c:v>3.28879584084918</c:v>
                </c:pt>
                <c:pt idx="4">
                  <c:v>2.9864972622067198</c:v>
                </c:pt>
                <c:pt idx="5">
                  <c:v>2.8079494115947901</c:v>
                </c:pt>
                <c:pt idx="6">
                  <c:v>2.7093654594938599</c:v>
                </c:pt>
                <c:pt idx="7">
                  <c:v>2.6754479147068202</c:v>
                </c:pt>
                <c:pt idx="8">
                  <c:v>2.6324521657230799</c:v>
                </c:pt>
                <c:pt idx="9">
                  <c:v>2.59753096597463</c:v>
                </c:pt>
                <c:pt idx="10">
                  <c:v>2.54654196999426</c:v>
                </c:pt>
                <c:pt idx="11">
                  <c:v>2.5034935840111401</c:v>
                </c:pt>
                <c:pt idx="12">
                  <c:v>2.4654453385597601</c:v>
                </c:pt>
                <c:pt idx="13">
                  <c:v>2.4232510427373199</c:v>
                </c:pt>
                <c:pt idx="14">
                  <c:v>2.3873095764472998</c:v>
                </c:pt>
                <c:pt idx="15">
                  <c:v>2.3806052942040301</c:v>
                </c:pt>
              </c:numCache>
            </c:numRef>
          </c:val>
        </c:ser>
        <c:marker val="1"/>
        <c:axId val="125747584"/>
        <c:axId val="125749120"/>
      </c:lineChart>
      <c:catAx>
        <c:axId val="125747584"/>
        <c:scaling>
          <c:orientation val="minMax"/>
        </c:scaling>
        <c:axPos val="b"/>
        <c:tickLblPos val="nextTo"/>
        <c:crossAx val="125749120"/>
        <c:crosses val="autoZero"/>
        <c:auto val="1"/>
        <c:lblAlgn val="ctr"/>
        <c:lblOffset val="100"/>
      </c:catAx>
      <c:valAx>
        <c:axId val="125749120"/>
        <c:scaling>
          <c:orientation val="minMax"/>
        </c:scaling>
        <c:axPos val="l"/>
        <c:majorGridlines/>
        <c:numFmt formatCode="General" sourceLinked="1"/>
        <c:tickLblPos val="nextTo"/>
        <c:crossAx val="125747584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022" l="0.70000000000000018" r="0.70000000000000018" t="0.75000000000000022" header="0.3000000000000001" footer="0.3000000000000001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autoTitleDeleted val="1"/>
    <c:plotArea>
      <c:layout/>
      <c:lineChart>
        <c:grouping val="standard"/>
        <c:ser>
          <c:idx val="0"/>
          <c:order val="0"/>
          <c:tx>
            <c:v>User1</c:v>
          </c:tx>
          <c:marker>
            <c:symbol val="none"/>
          </c:marker>
          <c:val>
            <c:numRef>
              <c:f>'# of training positions 4trials'!$B$4:$Q$4</c:f>
              <c:numCache>
                <c:formatCode>General</c:formatCode>
                <c:ptCount val="16"/>
                <c:pt idx="0">
                  <c:v>6.25</c:v>
                </c:pt>
                <c:pt idx="1">
                  <c:v>3.2894736842105301</c:v>
                </c:pt>
                <c:pt idx="2">
                  <c:v>2.7631578947368403</c:v>
                </c:pt>
                <c:pt idx="3">
                  <c:v>2.8289473684210495</c:v>
                </c:pt>
                <c:pt idx="4">
                  <c:v>2.17105263157895</c:v>
                </c:pt>
                <c:pt idx="5">
                  <c:v>2.0394736842105301</c:v>
                </c:pt>
                <c:pt idx="6">
                  <c:v>1.9078947368421102</c:v>
                </c:pt>
                <c:pt idx="7">
                  <c:v>2.0394736842105301</c:v>
                </c:pt>
                <c:pt idx="8">
                  <c:v>2.17105263157895</c:v>
                </c:pt>
                <c:pt idx="9">
                  <c:v>2.6973684210526301</c:v>
                </c:pt>
                <c:pt idx="10">
                  <c:v>3.0263157894736796</c:v>
                </c:pt>
                <c:pt idx="11">
                  <c:v>3.3552631578947398</c:v>
                </c:pt>
                <c:pt idx="12">
                  <c:v>3.6842105263157898</c:v>
                </c:pt>
                <c:pt idx="13">
                  <c:v>4.0789473684210495</c:v>
                </c:pt>
                <c:pt idx="14">
                  <c:v>4.4736842105263204</c:v>
                </c:pt>
                <c:pt idx="15">
                  <c:v>4.9342105263157894</c:v>
                </c:pt>
              </c:numCache>
            </c:numRef>
          </c:val>
        </c:ser>
        <c:ser>
          <c:idx val="1"/>
          <c:order val="1"/>
          <c:tx>
            <c:v>User2</c:v>
          </c:tx>
          <c:marker>
            <c:symbol val="none"/>
          </c:marker>
          <c:val>
            <c:numRef>
              <c:f>'# of training positions 4trials'!$B$5:$Q$5</c:f>
              <c:numCache>
                <c:formatCode>General</c:formatCode>
                <c:ptCount val="16"/>
                <c:pt idx="0">
                  <c:v>11.497273503712</c:v>
                </c:pt>
                <c:pt idx="1">
                  <c:v>2.4308521122133899</c:v>
                </c:pt>
                <c:pt idx="2">
                  <c:v>1.11687799750345</c:v>
                </c:pt>
                <c:pt idx="3">
                  <c:v>0.65698705735497009</c:v>
                </c:pt>
                <c:pt idx="4">
                  <c:v>0.52558964588397605</c:v>
                </c:pt>
                <c:pt idx="5">
                  <c:v>0.59128835161947302</c:v>
                </c:pt>
                <c:pt idx="6">
                  <c:v>0.52558964588397605</c:v>
                </c:pt>
                <c:pt idx="7">
                  <c:v>0.59128835161947302</c:v>
                </c:pt>
                <c:pt idx="8">
                  <c:v>0.65698705735497009</c:v>
                </c:pt>
                <c:pt idx="9">
                  <c:v>0.72268576309046706</c:v>
                </c:pt>
                <c:pt idx="10">
                  <c:v>0.72268576309046706</c:v>
                </c:pt>
                <c:pt idx="11">
                  <c:v>1.0511792917679499</c:v>
                </c:pt>
                <c:pt idx="12">
                  <c:v>1.18257670323895</c:v>
                </c:pt>
                <c:pt idx="13">
                  <c:v>1.37967282044544</c:v>
                </c:pt>
                <c:pt idx="14">
                  <c:v>1.7738650548584201</c:v>
                </c:pt>
                <c:pt idx="15">
                  <c:v>2.1023585835358998</c:v>
                </c:pt>
              </c:numCache>
            </c:numRef>
          </c:val>
        </c:ser>
        <c:ser>
          <c:idx val="2"/>
          <c:order val="2"/>
          <c:tx>
            <c:v>User3</c:v>
          </c:tx>
          <c:marker>
            <c:symbol val="none"/>
          </c:marker>
          <c:val>
            <c:numRef>
              <c:f>'# of training positions 4trials'!$B$6:$Q$6</c:f>
              <c:numCache>
                <c:formatCode>General</c:formatCode>
                <c:ptCount val="16"/>
                <c:pt idx="0">
                  <c:v>12.285319470948201</c:v>
                </c:pt>
                <c:pt idx="1">
                  <c:v>9.2123445416858605</c:v>
                </c:pt>
                <c:pt idx="2">
                  <c:v>7.9686780285582701</c:v>
                </c:pt>
                <c:pt idx="3">
                  <c:v>7.3698756333486903</c:v>
                </c:pt>
                <c:pt idx="4">
                  <c:v>7.0145423438836598</c:v>
                </c:pt>
                <c:pt idx="5">
                  <c:v>6.7315917615318801</c:v>
                </c:pt>
                <c:pt idx="6">
                  <c:v>6.7908139764427196</c:v>
                </c:pt>
                <c:pt idx="7">
                  <c:v>6.9026781601631901</c:v>
                </c:pt>
                <c:pt idx="8">
                  <c:v>7.2974929262354404</c:v>
                </c:pt>
                <c:pt idx="9">
                  <c:v>7.4159373560571202</c:v>
                </c:pt>
                <c:pt idx="10">
                  <c:v>7.5870237546884303</c:v>
                </c:pt>
                <c:pt idx="11">
                  <c:v>7.7844311377245496</c:v>
                </c:pt>
                <c:pt idx="12">
                  <c:v>7.8962953214450202</c:v>
                </c:pt>
                <c:pt idx="13">
                  <c:v>8.04106073567152</c:v>
                </c:pt>
                <c:pt idx="14">
                  <c:v>8.2318878726064408</c:v>
                </c:pt>
                <c:pt idx="15">
                  <c:v>8.6596038691847106</c:v>
                </c:pt>
              </c:numCache>
            </c:numRef>
          </c:val>
        </c:ser>
        <c:ser>
          <c:idx val="3"/>
          <c:order val="3"/>
          <c:tx>
            <c:v>User4</c:v>
          </c:tx>
          <c:marker>
            <c:symbol val="none"/>
          </c:marker>
          <c:val>
            <c:numRef>
              <c:f>'# of training positions 4trials'!$B$7:$Q$7</c:f>
              <c:numCache>
                <c:formatCode>General</c:formatCode>
                <c:ptCount val="16"/>
                <c:pt idx="0">
                  <c:v>21.801789944722302</c:v>
                </c:pt>
                <c:pt idx="1">
                  <c:v>15.8660173729929</c:v>
                </c:pt>
                <c:pt idx="2">
                  <c:v>13.931297709923699</c:v>
                </c:pt>
                <c:pt idx="3">
                  <c:v>13.6220057909976</c:v>
                </c:pt>
                <c:pt idx="4">
                  <c:v>13.516714924980301</c:v>
                </c:pt>
                <c:pt idx="5">
                  <c:v>13.2732297973151</c:v>
                </c:pt>
                <c:pt idx="6">
                  <c:v>13.5101342458542</c:v>
                </c:pt>
                <c:pt idx="7">
                  <c:v>13.740458015267199</c:v>
                </c:pt>
                <c:pt idx="8">
                  <c:v>14.168202158462799</c:v>
                </c:pt>
                <c:pt idx="9">
                  <c:v>14.7143985259279</c:v>
                </c:pt>
                <c:pt idx="10">
                  <c:v>14.9183995788365</c:v>
                </c:pt>
                <c:pt idx="11">
                  <c:v>15.1158199526191</c:v>
                </c:pt>
                <c:pt idx="12">
                  <c:v>15.300078968149499</c:v>
                </c:pt>
                <c:pt idx="13">
                  <c:v>15.5304027375625</c:v>
                </c:pt>
                <c:pt idx="14">
                  <c:v>15.708081073966801</c:v>
                </c:pt>
                <c:pt idx="15">
                  <c:v>15.9384048433798</c:v>
                </c:pt>
              </c:numCache>
            </c:numRef>
          </c:val>
        </c:ser>
        <c:ser>
          <c:idx val="4"/>
          <c:order val="4"/>
          <c:tx>
            <c:v>Average</c:v>
          </c:tx>
          <c:marker>
            <c:symbol val="none"/>
          </c:marker>
          <c:val>
            <c:numRef>
              <c:f>'# of training positions 4trials'!$B$8:$Q$8</c:f>
              <c:numCache>
                <c:formatCode>General</c:formatCode>
                <c:ptCount val="16"/>
                <c:pt idx="0">
                  <c:v>12.958595729845626</c:v>
                </c:pt>
                <c:pt idx="1">
                  <c:v>7.69967192777567</c:v>
                </c:pt>
                <c:pt idx="2">
                  <c:v>6.4450029076805642</c:v>
                </c:pt>
                <c:pt idx="3">
                  <c:v>6.1194539625305779</c:v>
                </c:pt>
                <c:pt idx="4">
                  <c:v>5.8069748865817221</c:v>
                </c:pt>
                <c:pt idx="5">
                  <c:v>5.6588958986692459</c:v>
                </c:pt>
                <c:pt idx="6">
                  <c:v>5.6836081512557515</c:v>
                </c:pt>
                <c:pt idx="7">
                  <c:v>5.8184745528150987</c:v>
                </c:pt>
                <c:pt idx="8">
                  <c:v>6.07343369340804</c:v>
                </c:pt>
                <c:pt idx="9">
                  <c:v>6.3875975165320291</c:v>
                </c:pt>
                <c:pt idx="10">
                  <c:v>6.563606221522269</c:v>
                </c:pt>
                <c:pt idx="11">
                  <c:v>6.8266733850015848</c:v>
                </c:pt>
                <c:pt idx="12">
                  <c:v>7.0157903797873153</c:v>
                </c:pt>
                <c:pt idx="13">
                  <c:v>7.2575209155251272</c:v>
                </c:pt>
                <c:pt idx="14">
                  <c:v>7.5468795529894948</c:v>
                </c:pt>
                <c:pt idx="15">
                  <c:v>7.9086444556040494</c:v>
                </c:pt>
              </c:numCache>
            </c:numRef>
          </c:val>
        </c:ser>
        <c:marker val="1"/>
        <c:axId val="125936384"/>
        <c:axId val="125937920"/>
      </c:lineChart>
      <c:catAx>
        <c:axId val="125936384"/>
        <c:scaling>
          <c:orientation val="minMax"/>
        </c:scaling>
        <c:axPos val="b"/>
        <c:tickLblPos val="nextTo"/>
        <c:crossAx val="125937920"/>
        <c:crosses val="autoZero"/>
        <c:auto val="1"/>
        <c:lblAlgn val="ctr"/>
        <c:lblOffset val="100"/>
      </c:catAx>
      <c:valAx>
        <c:axId val="125937920"/>
        <c:scaling>
          <c:orientation val="minMax"/>
        </c:scaling>
        <c:axPos val="l"/>
        <c:majorGridlines/>
        <c:numFmt formatCode="General" sourceLinked="1"/>
        <c:tickLblPos val="nextTo"/>
        <c:crossAx val="125936384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266" l="0.70000000000000062" r="0.70000000000000062" t="0.75000000000000266" header="0.30000000000000032" footer="0.3000000000000003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tx>
            <c:v>Single Class</c:v>
          </c:tx>
          <c:marker>
            <c:symbol val="none"/>
          </c:marker>
          <c:val>
            <c:numRef>
              <c:f>'Multi vs single Classes best'!$D$9:$J$9</c:f>
              <c:numCache>
                <c:formatCode>General</c:formatCode>
                <c:ptCount val="7"/>
                <c:pt idx="0">
                  <c:v>19.80477379702862</c:v>
                </c:pt>
                <c:pt idx="1">
                  <c:v>14.446027203478963</c:v>
                </c:pt>
                <c:pt idx="2">
                  <c:v>12.561073190091072</c:v>
                </c:pt>
                <c:pt idx="3">
                  <c:v>11.797162958322298</c:v>
                </c:pt>
                <c:pt idx="4">
                  <c:v>11.203847142635277</c:v>
                </c:pt>
                <c:pt idx="5">
                  <c:v>11.177155101252112</c:v>
                </c:pt>
                <c:pt idx="6">
                  <c:v>11.300178881802816</c:v>
                </c:pt>
              </c:numCache>
            </c:numRef>
          </c:val>
        </c:ser>
        <c:ser>
          <c:idx val="1"/>
          <c:order val="1"/>
          <c:tx>
            <c:v>Multi Class</c:v>
          </c:tx>
          <c:marker>
            <c:symbol val="none"/>
          </c:marker>
          <c:val>
            <c:numRef>
              <c:f>'Multi vs single Classes best'!$D$16:$J$16</c:f>
              <c:numCache>
                <c:formatCode>General</c:formatCode>
                <c:ptCount val="7"/>
                <c:pt idx="0">
                  <c:v>19.847819999999999</c:v>
                </c:pt>
                <c:pt idx="1">
                  <c:v>14.204177999999999</c:v>
                </c:pt>
                <c:pt idx="2">
                  <c:v>12.030958</c:v>
                </c:pt>
                <c:pt idx="3">
                  <c:v>10.818438</c:v>
                </c:pt>
                <c:pt idx="4">
                  <c:v>10.658697999999999</c:v>
                </c:pt>
                <c:pt idx="5">
                  <c:v>10.375896000000001</c:v>
                </c:pt>
                <c:pt idx="6">
                  <c:v>10.311933999999999</c:v>
                </c:pt>
              </c:numCache>
            </c:numRef>
          </c:val>
        </c:ser>
        <c:marker val="1"/>
        <c:axId val="125987456"/>
        <c:axId val="125993344"/>
      </c:lineChart>
      <c:catAx>
        <c:axId val="125987456"/>
        <c:scaling>
          <c:orientation val="minMax"/>
        </c:scaling>
        <c:axPos val="b"/>
        <c:tickLblPos val="nextTo"/>
        <c:crossAx val="125993344"/>
        <c:crosses val="autoZero"/>
        <c:auto val="1"/>
        <c:lblAlgn val="ctr"/>
        <c:lblOffset val="100"/>
      </c:catAx>
      <c:valAx>
        <c:axId val="125993344"/>
        <c:scaling>
          <c:orientation val="minMax"/>
          <c:max val="22"/>
          <c:min val="8"/>
        </c:scaling>
        <c:axPos val="l"/>
        <c:majorGridlines/>
        <c:numFmt formatCode="General" sourceLinked="1"/>
        <c:tickLblPos val="nextTo"/>
        <c:crossAx val="125987456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155" l="0.70000000000000062" r="0.70000000000000062" t="0.75000000000000155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tx>
            <c:v>Ashkan2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right'!$G$3:$J$3</c:f>
              <c:numCache>
                <c:formatCode>General</c:formatCode>
                <c:ptCount val="4"/>
                <c:pt idx="0">
                  <c:v>1.7571884984025601</c:v>
                </c:pt>
                <c:pt idx="1">
                  <c:v>1.38445154419595</c:v>
                </c:pt>
                <c:pt idx="2">
                  <c:v>4.25985090521832</c:v>
                </c:pt>
                <c:pt idx="3">
                  <c:v>8.3835876238000004</c:v>
                </c:pt>
              </c:numCache>
            </c:numRef>
          </c:val>
        </c:ser>
        <c:ser>
          <c:idx val="1"/>
          <c:order val="1"/>
          <c:tx>
            <c:v>Ashkan3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right'!$G$4:$J$4</c:f>
              <c:numCache>
                <c:formatCode>General</c:formatCode>
                <c:ptCount val="4"/>
                <c:pt idx="0">
                  <c:v>0.64171122994652396</c:v>
                </c:pt>
                <c:pt idx="1">
                  <c:v>1.0160427807486601</c:v>
                </c:pt>
                <c:pt idx="2">
                  <c:v>2.51336898395722</c:v>
                </c:pt>
                <c:pt idx="3">
                  <c:v>4.0106951871657799</c:v>
                </c:pt>
              </c:numCache>
            </c:numRef>
          </c:val>
        </c:ser>
        <c:ser>
          <c:idx val="2"/>
          <c:order val="2"/>
          <c:tx>
            <c:v>Ali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right'!$G$5:$J$5</c:f>
              <c:numCache>
                <c:formatCode>General</c:formatCode>
                <c:ptCount val="4"/>
                <c:pt idx="0">
                  <c:v>6.8706387546967296</c:v>
                </c:pt>
                <c:pt idx="1">
                  <c:v>6.92431561996779</c:v>
                </c:pt>
                <c:pt idx="2">
                  <c:v>7.8368223295759503</c:v>
                </c:pt>
                <c:pt idx="3">
                  <c:v>9.8228663446054707</c:v>
                </c:pt>
              </c:numCache>
            </c:numRef>
          </c:val>
        </c:ser>
        <c:ser>
          <c:idx val="3"/>
          <c:order val="3"/>
          <c:tx>
            <c:v>Rolando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right'!$G$6:$J$6</c:f>
              <c:numCache>
                <c:formatCode>General</c:formatCode>
                <c:ptCount val="4"/>
                <c:pt idx="0">
                  <c:v>9.1635588705380897</c:v>
                </c:pt>
                <c:pt idx="1">
                  <c:v>11.1880660628663</c:v>
                </c:pt>
                <c:pt idx="2">
                  <c:v>17.3148641449121</c:v>
                </c:pt>
                <c:pt idx="3">
                  <c:v>24.667021843367099</c:v>
                </c:pt>
              </c:numCache>
            </c:numRef>
          </c:val>
        </c:ser>
        <c:ser>
          <c:idx val="4"/>
          <c:order val="4"/>
          <c:tx>
            <c:v>Bahareh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right'!$G$7:$J$7</c:f>
              <c:numCache>
                <c:formatCode>General</c:formatCode>
                <c:ptCount val="4"/>
                <c:pt idx="0">
                  <c:v>11.8625872249061</c:v>
                </c:pt>
                <c:pt idx="1">
                  <c:v>5.7434245840042903</c:v>
                </c:pt>
                <c:pt idx="2">
                  <c:v>6.3875469672571104</c:v>
                </c:pt>
                <c:pt idx="3">
                  <c:v>10.7353730542136</c:v>
                </c:pt>
              </c:numCache>
            </c:numRef>
          </c:val>
        </c:ser>
        <c:ser>
          <c:idx val="5"/>
          <c:order val="5"/>
          <c:tx>
            <c:v>Average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right'!$G$8:$J$8</c:f>
              <c:numCache>
                <c:formatCode>General</c:formatCode>
                <c:ptCount val="4"/>
                <c:pt idx="0">
                  <c:v>6.0591369156980006</c:v>
                </c:pt>
                <c:pt idx="1">
                  <c:v>5.2512601183565986</c:v>
                </c:pt>
                <c:pt idx="2">
                  <c:v>7.662490666184139</c:v>
                </c:pt>
                <c:pt idx="3">
                  <c:v>11.523908810630388</c:v>
                </c:pt>
              </c:numCache>
            </c:numRef>
          </c:val>
        </c:ser>
        <c:marker val="1"/>
        <c:axId val="121988224"/>
        <c:axId val="121989760"/>
      </c:lineChart>
      <c:catAx>
        <c:axId val="121988224"/>
        <c:scaling>
          <c:orientation val="minMax"/>
        </c:scaling>
        <c:axPos val="b"/>
        <c:numFmt formatCode="General" sourceLinked="1"/>
        <c:tickLblPos val="nextTo"/>
        <c:crossAx val="121989760"/>
        <c:crosses val="autoZero"/>
        <c:auto val="1"/>
        <c:lblAlgn val="ctr"/>
        <c:lblOffset val="100"/>
      </c:catAx>
      <c:valAx>
        <c:axId val="121989760"/>
        <c:scaling>
          <c:orientation val="minMax"/>
        </c:scaling>
        <c:axPos val="l"/>
        <c:majorGridlines/>
        <c:numFmt formatCode="General" sourceLinked="1"/>
        <c:tickLblPos val="nextTo"/>
        <c:crossAx val="121988224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'Multi vs Single Classes avg '!$D$9:$J$9</c:f>
              <c:numCache>
                <c:formatCode>General</c:formatCode>
                <c:ptCount val="7"/>
                <c:pt idx="0">
                  <c:v>30.500162390885617</c:v>
                </c:pt>
                <c:pt idx="1">
                  <c:v>23.054553351439761</c:v>
                </c:pt>
                <c:pt idx="2">
                  <c:v>19.898650286843765</c:v>
                </c:pt>
                <c:pt idx="3">
                  <c:v>18.224809335831871</c:v>
                </c:pt>
                <c:pt idx="4">
                  <c:v>17.222167026267456</c:v>
                </c:pt>
                <c:pt idx="5">
                  <c:v>16.566211807917345</c:v>
                </c:pt>
                <c:pt idx="6">
                  <c:v>16.102625083259788</c:v>
                </c:pt>
              </c:numCache>
            </c:numRef>
          </c:val>
        </c:ser>
        <c:ser>
          <c:idx val="1"/>
          <c:order val="1"/>
          <c:marker>
            <c:symbol val="none"/>
          </c:marker>
          <c:val>
            <c:numRef>
              <c:f>'Multi vs Single Classes avg '!$D$16:$J$16</c:f>
              <c:numCache>
                <c:formatCode>General</c:formatCode>
                <c:ptCount val="7"/>
                <c:pt idx="0">
                  <c:v>30.416733603864099</c:v>
                </c:pt>
                <c:pt idx="1">
                  <c:v>23.522967331875879</c:v>
                </c:pt>
                <c:pt idx="2">
                  <c:v>20.290830547142761</c:v>
                </c:pt>
                <c:pt idx="3">
                  <c:v>18.327232463503069</c:v>
                </c:pt>
                <c:pt idx="4">
                  <c:v>16.988495731000842</c:v>
                </c:pt>
                <c:pt idx="5">
                  <c:v>16.011274535163306</c:v>
                </c:pt>
                <c:pt idx="6">
                  <c:v>15.256667288794343</c:v>
                </c:pt>
              </c:numCache>
            </c:numRef>
          </c:val>
        </c:ser>
        <c:marker val="1"/>
        <c:axId val="126161664"/>
        <c:axId val="126163200"/>
      </c:lineChart>
      <c:catAx>
        <c:axId val="126161664"/>
        <c:scaling>
          <c:orientation val="minMax"/>
        </c:scaling>
        <c:axPos val="b"/>
        <c:tickLblPos val="nextTo"/>
        <c:crossAx val="126163200"/>
        <c:crosses val="autoZero"/>
        <c:auto val="1"/>
        <c:lblAlgn val="ctr"/>
        <c:lblOffset val="100"/>
      </c:catAx>
      <c:valAx>
        <c:axId val="126163200"/>
        <c:scaling>
          <c:orientation val="minMax"/>
          <c:max val="30"/>
          <c:min val="14"/>
        </c:scaling>
        <c:axPos val="l"/>
        <c:majorGridlines/>
        <c:numFmt formatCode="General" sourceLinked="1"/>
        <c:tickLblPos val="nextTo"/>
        <c:crossAx val="126161664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155" l="0.70000000000000062" r="0.70000000000000062" t="0.75000000000000155" header="0.30000000000000032" footer="0.3000000000000003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barChart>
        <c:barDir val="col"/>
        <c:grouping val="clustered"/>
        <c:ser>
          <c:idx val="0"/>
          <c:order val="0"/>
          <c:val>
            <c:numRef>
              <c:f>Sheet1!$L$4:$L$5</c:f>
              <c:numCache>
                <c:formatCode>General</c:formatCode>
                <c:ptCount val="2"/>
                <c:pt idx="0">
                  <c:v>5.6863888888888887</c:v>
                </c:pt>
                <c:pt idx="1">
                  <c:v>5.2831055555555562</c:v>
                </c:pt>
              </c:numCache>
            </c:numRef>
          </c:val>
        </c:ser>
        <c:axId val="126191488"/>
        <c:axId val="126193024"/>
      </c:barChart>
      <c:catAx>
        <c:axId val="126191488"/>
        <c:scaling>
          <c:orientation val="minMax"/>
        </c:scaling>
        <c:axPos val="b"/>
        <c:tickLblPos val="nextTo"/>
        <c:crossAx val="126193024"/>
        <c:crosses val="autoZero"/>
        <c:auto val="1"/>
        <c:lblAlgn val="ctr"/>
        <c:lblOffset val="100"/>
      </c:catAx>
      <c:valAx>
        <c:axId val="126193024"/>
        <c:scaling>
          <c:orientation val="minMax"/>
        </c:scaling>
        <c:axPos val="l"/>
        <c:majorGridlines/>
        <c:numFmt formatCode="General" sourceLinked="1"/>
        <c:tickLblPos val="nextTo"/>
        <c:crossAx val="126191488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144" l="0.70000000000000062" r="0.70000000000000062" t="0.75000000000000144" header="0.30000000000000032" footer="0.3000000000000003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'Position Classification'!$C$13:$F$13</c:f>
              <c:numCache>
                <c:formatCode>General</c:formatCode>
                <c:ptCount val="4"/>
                <c:pt idx="0">
                  <c:v>13.316878377360274</c:v>
                </c:pt>
                <c:pt idx="1">
                  <c:v>20.271334415192356</c:v>
                </c:pt>
                <c:pt idx="2">
                  <c:v>26.751774537386609</c:v>
                </c:pt>
                <c:pt idx="3">
                  <c:v>33.644398720960588</c:v>
                </c:pt>
              </c:numCache>
            </c:numRef>
          </c:val>
        </c:ser>
        <c:marker val="1"/>
        <c:axId val="126209024"/>
        <c:axId val="125600512"/>
      </c:lineChart>
      <c:catAx>
        <c:axId val="126209024"/>
        <c:scaling>
          <c:orientation val="minMax"/>
        </c:scaling>
        <c:axPos val="b"/>
        <c:tickLblPos val="nextTo"/>
        <c:crossAx val="125600512"/>
        <c:crosses val="autoZero"/>
        <c:auto val="1"/>
        <c:lblAlgn val="ctr"/>
        <c:lblOffset val="100"/>
      </c:catAx>
      <c:valAx>
        <c:axId val="125600512"/>
        <c:scaling>
          <c:orientation val="minMax"/>
        </c:scaling>
        <c:axPos val="l"/>
        <c:majorGridlines/>
        <c:numFmt formatCode="General" sourceLinked="1"/>
        <c:tickLblPos val="nextTo"/>
        <c:crossAx val="126209024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" l="0.70000000000000062" r="0.70000000000000062" t="0.750000000000001" header="0.30000000000000032" footer="0.3000000000000003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'Position Classification'!$C$25:$F$25</c:f>
              <c:numCache>
                <c:formatCode>General</c:formatCode>
                <c:ptCount val="4"/>
                <c:pt idx="0">
                  <c:v>7.2867767335723341</c:v>
                </c:pt>
                <c:pt idx="1">
                  <c:v>10.138256698247158</c:v>
                </c:pt>
                <c:pt idx="2">
                  <c:v>18.038578844091735</c:v>
                </c:pt>
                <c:pt idx="3">
                  <c:v>26.19885309054904</c:v>
                </c:pt>
              </c:numCache>
            </c:numRef>
          </c:val>
        </c:ser>
        <c:marker val="1"/>
        <c:axId val="125616128"/>
        <c:axId val="125617664"/>
      </c:lineChart>
      <c:catAx>
        <c:axId val="125616128"/>
        <c:scaling>
          <c:orientation val="minMax"/>
        </c:scaling>
        <c:axPos val="b"/>
        <c:tickLblPos val="nextTo"/>
        <c:crossAx val="125617664"/>
        <c:crosses val="autoZero"/>
        <c:auto val="1"/>
        <c:lblAlgn val="ctr"/>
        <c:lblOffset val="100"/>
      </c:catAx>
      <c:valAx>
        <c:axId val="125617664"/>
        <c:scaling>
          <c:orientation val="minMax"/>
        </c:scaling>
        <c:axPos val="l"/>
        <c:majorGridlines/>
        <c:numFmt formatCode="General" sourceLinked="1"/>
        <c:tickLblPos val="nextTo"/>
        <c:crossAx val="125616128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" l="0.70000000000000062" r="0.70000000000000062" t="0.750000000000001" header="0.30000000000000032" footer="0.3000000000000003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'Position Classification'!$C$37:$F$37</c:f>
              <c:numCache>
                <c:formatCode>General</c:formatCode>
                <c:ptCount val="4"/>
                <c:pt idx="0">
                  <c:v>13.152747696275096</c:v>
                </c:pt>
                <c:pt idx="1">
                  <c:v>17.559907292389671</c:v>
                </c:pt>
                <c:pt idx="2">
                  <c:v>24.147033468138069</c:v>
                </c:pt>
                <c:pt idx="3">
                  <c:v>31.841185468944651</c:v>
                </c:pt>
              </c:numCache>
            </c:numRef>
          </c:val>
        </c:ser>
        <c:marker val="1"/>
        <c:axId val="126030592"/>
        <c:axId val="126032128"/>
      </c:lineChart>
      <c:catAx>
        <c:axId val="126030592"/>
        <c:scaling>
          <c:orientation val="minMax"/>
        </c:scaling>
        <c:axPos val="b"/>
        <c:tickLblPos val="nextTo"/>
        <c:crossAx val="126032128"/>
        <c:crosses val="autoZero"/>
        <c:auto val="1"/>
        <c:lblAlgn val="ctr"/>
        <c:lblOffset val="100"/>
      </c:catAx>
      <c:valAx>
        <c:axId val="126032128"/>
        <c:scaling>
          <c:orientation val="minMax"/>
        </c:scaling>
        <c:axPos val="l"/>
        <c:majorGridlines/>
        <c:numFmt formatCode="General" sourceLinked="1"/>
        <c:tickLblPos val="nextTo"/>
        <c:crossAx val="126030592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" l="0.70000000000000062" r="0.70000000000000062" t="0.750000000000001" header="0.30000000000000032" footer="0.3000000000000003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'Position Classification'!$C$49:$F$49</c:f>
              <c:numCache>
                <c:formatCode>General</c:formatCode>
                <c:ptCount val="4"/>
                <c:pt idx="0">
                  <c:v>8.7479281315112711</c:v>
                </c:pt>
                <c:pt idx="1">
                  <c:v>10.848119871372234</c:v>
                </c:pt>
                <c:pt idx="2">
                  <c:v>17.146160371735164</c:v>
                </c:pt>
                <c:pt idx="3">
                  <c:v>26.780138220634445</c:v>
                </c:pt>
              </c:numCache>
            </c:numRef>
          </c:val>
        </c:ser>
        <c:marker val="1"/>
        <c:axId val="126043648"/>
        <c:axId val="126045184"/>
      </c:lineChart>
      <c:catAx>
        <c:axId val="126043648"/>
        <c:scaling>
          <c:orientation val="minMax"/>
        </c:scaling>
        <c:axPos val="b"/>
        <c:tickLblPos val="nextTo"/>
        <c:crossAx val="126045184"/>
        <c:crosses val="autoZero"/>
        <c:auto val="1"/>
        <c:lblAlgn val="ctr"/>
        <c:lblOffset val="100"/>
      </c:catAx>
      <c:valAx>
        <c:axId val="126045184"/>
        <c:scaling>
          <c:orientation val="minMax"/>
        </c:scaling>
        <c:axPos val="l"/>
        <c:majorGridlines/>
        <c:numFmt formatCode="General" sourceLinked="1"/>
        <c:tickLblPos val="nextTo"/>
        <c:crossAx val="126043648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" l="0.70000000000000062" r="0.70000000000000062" t="0.750000000000001" header="0.30000000000000032" footer="0.30000000000000032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'Position Classification'!$C$61:$F$61</c:f>
              <c:numCache>
                <c:formatCode>General</c:formatCode>
                <c:ptCount val="4"/>
                <c:pt idx="0">
                  <c:v>9.8341779215964245</c:v>
                </c:pt>
                <c:pt idx="1">
                  <c:v>14.669829384703613</c:v>
                </c:pt>
                <c:pt idx="2">
                  <c:v>21.17618025008618</c:v>
                </c:pt>
                <c:pt idx="3">
                  <c:v>28.096779468275429</c:v>
                </c:pt>
              </c:numCache>
            </c:numRef>
          </c:val>
        </c:ser>
        <c:marker val="1"/>
        <c:axId val="126077184"/>
        <c:axId val="126087168"/>
      </c:lineChart>
      <c:catAx>
        <c:axId val="126077184"/>
        <c:scaling>
          <c:orientation val="minMax"/>
        </c:scaling>
        <c:axPos val="b"/>
        <c:tickLblPos val="nextTo"/>
        <c:crossAx val="126087168"/>
        <c:crosses val="autoZero"/>
        <c:auto val="1"/>
        <c:lblAlgn val="ctr"/>
        <c:lblOffset val="100"/>
      </c:catAx>
      <c:valAx>
        <c:axId val="126087168"/>
        <c:scaling>
          <c:orientation val="minMax"/>
        </c:scaling>
        <c:axPos val="l"/>
        <c:majorGridlines/>
        <c:numFmt formatCode="General" sourceLinked="1"/>
        <c:tickLblPos val="nextTo"/>
        <c:crossAx val="126077184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1" l="0.70000000000000062" r="0.70000000000000062" t="0.750000000000001" header="0.30000000000000032" footer="0.30000000000000032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0.1485215058056891"/>
          <c:y val="4.9842961548998435E-2"/>
          <c:w val="0.54095776567482812"/>
          <c:h val="0.72545825711180145"/>
        </c:manualLayout>
      </c:layout>
      <c:lineChart>
        <c:grouping val="standard"/>
        <c:ser>
          <c:idx val="0"/>
          <c:order val="0"/>
          <c:tx>
            <c:v>No Movement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Classification'!$R$22:$U$22</c:f>
              <c:numCache>
                <c:formatCode>General</c:formatCode>
                <c:ptCount val="4"/>
                <c:pt idx="0">
                  <c:v>86.683121622639732</c:v>
                </c:pt>
                <c:pt idx="1">
                  <c:v>79.728665584807644</c:v>
                </c:pt>
                <c:pt idx="2">
                  <c:v>73.248225462613391</c:v>
                </c:pt>
                <c:pt idx="3">
                  <c:v>66.355601279039405</c:v>
                </c:pt>
              </c:numCache>
            </c:numRef>
          </c:val>
        </c:ser>
        <c:ser>
          <c:idx val="1"/>
          <c:order val="1"/>
          <c:tx>
            <c:v>Wrist Flexion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Classification'!$R$23:$U$23</c:f>
              <c:numCache>
                <c:formatCode>General</c:formatCode>
                <c:ptCount val="4"/>
                <c:pt idx="0">
                  <c:v>92.713223266427661</c:v>
                </c:pt>
                <c:pt idx="1">
                  <c:v>89.861743301752838</c:v>
                </c:pt>
                <c:pt idx="2">
                  <c:v>81.961421155908269</c:v>
                </c:pt>
                <c:pt idx="3">
                  <c:v>73.801146909450964</c:v>
                </c:pt>
              </c:numCache>
            </c:numRef>
          </c:val>
        </c:ser>
        <c:ser>
          <c:idx val="2"/>
          <c:order val="2"/>
          <c:tx>
            <c:v>Wrist Extension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Classification'!$R$24:$U$24</c:f>
              <c:numCache>
                <c:formatCode>General</c:formatCode>
                <c:ptCount val="4"/>
                <c:pt idx="0">
                  <c:v>86.8472523037249</c:v>
                </c:pt>
                <c:pt idx="1">
                  <c:v>82.440092707610333</c:v>
                </c:pt>
                <c:pt idx="2">
                  <c:v>75.852966531861938</c:v>
                </c:pt>
                <c:pt idx="3">
                  <c:v>68.158814531055356</c:v>
                </c:pt>
              </c:numCache>
            </c:numRef>
          </c:val>
        </c:ser>
        <c:ser>
          <c:idx val="3"/>
          <c:order val="3"/>
          <c:tx>
            <c:v>Wrsit Pronation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Classification'!$R$25:$U$25</c:f>
              <c:numCache>
                <c:formatCode>General</c:formatCode>
                <c:ptCount val="4"/>
                <c:pt idx="0">
                  <c:v>91.252071868488727</c:v>
                </c:pt>
                <c:pt idx="1">
                  <c:v>89.151880128627766</c:v>
                </c:pt>
                <c:pt idx="2">
                  <c:v>82.853839628264836</c:v>
                </c:pt>
                <c:pt idx="3">
                  <c:v>73.219861779365559</c:v>
                </c:pt>
              </c:numCache>
            </c:numRef>
          </c:val>
        </c:ser>
        <c:ser>
          <c:idx val="4"/>
          <c:order val="4"/>
          <c:tx>
            <c:v>Wrist Supination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Classification'!$R$26:$U$26</c:f>
              <c:numCache>
                <c:formatCode>General</c:formatCode>
                <c:ptCount val="4"/>
                <c:pt idx="0">
                  <c:v>90.165822078403579</c:v>
                </c:pt>
                <c:pt idx="1">
                  <c:v>85.330170615296382</c:v>
                </c:pt>
                <c:pt idx="2">
                  <c:v>78.823819749913824</c:v>
                </c:pt>
                <c:pt idx="3">
                  <c:v>71.903220531724571</c:v>
                </c:pt>
              </c:numCache>
            </c:numRef>
          </c:val>
        </c:ser>
        <c:ser>
          <c:idx val="5"/>
          <c:order val="5"/>
          <c:tx>
            <c:v>Power Grip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Classification'!$R$27:$U$27</c:f>
              <c:numCache>
                <c:formatCode>General</c:formatCode>
                <c:ptCount val="4"/>
                <c:pt idx="0">
                  <c:v>91.274480390385435</c:v>
                </c:pt>
                <c:pt idx="1">
                  <c:v>86.553367837996674</c:v>
                </c:pt>
                <c:pt idx="2">
                  <c:v>79.328906371976231</c:v>
                </c:pt>
                <c:pt idx="3">
                  <c:v>72.686809584449577</c:v>
                </c:pt>
              </c:numCache>
            </c:numRef>
          </c:val>
        </c:ser>
        <c:ser>
          <c:idx val="6"/>
          <c:order val="6"/>
          <c:tx>
            <c:v>Pinch Grip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Classification'!$R$28:$U$28</c:f>
              <c:numCache>
                <c:formatCode>General</c:formatCode>
                <c:ptCount val="4"/>
                <c:pt idx="0">
                  <c:v>90.121228977204765</c:v>
                </c:pt>
                <c:pt idx="1">
                  <c:v>85.890443387611313</c:v>
                </c:pt>
                <c:pt idx="2">
                  <c:v>79.443585441503956</c:v>
                </c:pt>
                <c:pt idx="3">
                  <c:v>73.841363380019288</c:v>
                </c:pt>
              </c:numCache>
            </c:numRef>
          </c:val>
        </c:ser>
        <c:ser>
          <c:idx val="7"/>
          <c:order val="7"/>
          <c:tx>
            <c:v>Hand Open</c:v>
          </c:tx>
          <c:cat>
            <c:numLit>
              <c:formatCode>General</c:formatCode>
              <c:ptCount val="4"/>
              <c:pt idx="0">
                <c:v>2</c:v>
              </c:pt>
              <c:pt idx="1">
                <c:v>4</c:v>
              </c:pt>
              <c:pt idx="2">
                <c:v>8</c:v>
              </c:pt>
              <c:pt idx="3">
                <c:v>16</c:v>
              </c:pt>
            </c:numLit>
          </c:cat>
          <c:val>
            <c:numRef>
              <c:f>'Position Classification'!$R$29:$U$29</c:f>
              <c:numCache>
                <c:formatCode>General</c:formatCode>
                <c:ptCount val="4"/>
                <c:pt idx="0">
                  <c:v>93.311329889381781</c:v>
                </c:pt>
                <c:pt idx="1">
                  <c:v>89.804005579819844</c:v>
                </c:pt>
                <c:pt idx="2">
                  <c:v>82.710936612198324</c:v>
                </c:pt>
                <c:pt idx="3">
                  <c:v>75.239173709184342</c:v>
                </c:pt>
              </c:numCache>
            </c:numRef>
          </c:val>
        </c:ser>
        <c:marker val="1"/>
        <c:axId val="126419712"/>
        <c:axId val="126421248"/>
      </c:lineChart>
      <c:catAx>
        <c:axId val="126419712"/>
        <c:scaling>
          <c:orientation val="minMax"/>
        </c:scaling>
        <c:axPos val="b"/>
        <c:numFmt formatCode="General" sourceLinked="1"/>
        <c:tickLblPos val="nextTo"/>
        <c:crossAx val="126421248"/>
        <c:crosses val="autoZero"/>
        <c:auto val="1"/>
        <c:lblAlgn val="ctr"/>
        <c:lblOffset val="100"/>
      </c:catAx>
      <c:valAx>
        <c:axId val="126421248"/>
        <c:scaling>
          <c:orientation val="minMax"/>
          <c:min val="60"/>
        </c:scaling>
        <c:axPos val="l"/>
        <c:majorGridlines/>
        <c:numFmt formatCode="General" sourceLinked="1"/>
        <c:tickLblPos val="nextTo"/>
        <c:crossAx val="126419712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71382004227159335"/>
          <c:y val="9.4470514418020929E-2"/>
          <c:w val="0.26454371702522989"/>
          <c:h val="0.64944245605662965"/>
        </c:manualLayout>
      </c:layout>
    </c:legend>
    <c:plotVisOnly val="1"/>
  </c:chart>
  <c:printSettings>
    <c:headerFooter/>
    <c:pageMargins b="0.750000000000001" l="0.70000000000000062" r="0.70000000000000062" t="0.750000000000001" header="0.30000000000000032" footer="0.30000000000000032"/>
    <c:pageSetup/>
  </c:printSettings>
  <c:userShapes r:id="rId1"/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'Position Classification'!$C$73:$F$73</c:f>
              <c:numCache>
                <c:formatCode>General</c:formatCode>
                <c:ptCount val="4"/>
                <c:pt idx="0">
                  <c:v>8.7255196096145617</c:v>
                </c:pt>
                <c:pt idx="1">
                  <c:v>13.446632162003322</c:v>
                </c:pt>
                <c:pt idx="2">
                  <c:v>20.671093628023772</c:v>
                </c:pt>
                <c:pt idx="3">
                  <c:v>27.313190415550416</c:v>
                </c:pt>
              </c:numCache>
            </c:numRef>
          </c:val>
        </c:ser>
        <c:marker val="1"/>
        <c:axId val="126436864"/>
        <c:axId val="126438400"/>
      </c:lineChart>
      <c:catAx>
        <c:axId val="126436864"/>
        <c:scaling>
          <c:orientation val="minMax"/>
        </c:scaling>
        <c:axPos val="b"/>
        <c:tickLblPos val="nextTo"/>
        <c:crossAx val="126438400"/>
        <c:crosses val="autoZero"/>
        <c:auto val="1"/>
        <c:lblAlgn val="ctr"/>
        <c:lblOffset val="100"/>
      </c:catAx>
      <c:valAx>
        <c:axId val="126438400"/>
        <c:scaling>
          <c:orientation val="minMax"/>
        </c:scaling>
        <c:axPos val="l"/>
        <c:majorGridlines/>
        <c:numFmt formatCode="General" sourceLinked="1"/>
        <c:tickLblPos val="nextTo"/>
        <c:crossAx val="126436864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1" l="0.70000000000000062" r="0.70000000000000062" t="0.750000000000001" header="0.30000000000000032" footer="0.3000000000000003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'Position Classification'!$C$85:$F$85</c:f>
              <c:numCache>
                <c:formatCode>General</c:formatCode>
                <c:ptCount val="4"/>
                <c:pt idx="0">
                  <c:v>9.8787710227952381</c:v>
                </c:pt>
                <c:pt idx="1">
                  <c:v>14.109556612388687</c:v>
                </c:pt>
                <c:pt idx="2">
                  <c:v>20.556414558496037</c:v>
                </c:pt>
                <c:pt idx="3">
                  <c:v>26.158636619980712</c:v>
                </c:pt>
              </c:numCache>
            </c:numRef>
          </c:val>
        </c:ser>
        <c:marker val="1"/>
        <c:axId val="126454016"/>
        <c:axId val="126455808"/>
      </c:lineChart>
      <c:catAx>
        <c:axId val="126454016"/>
        <c:scaling>
          <c:orientation val="minMax"/>
        </c:scaling>
        <c:axPos val="b"/>
        <c:tickLblPos val="nextTo"/>
        <c:crossAx val="126455808"/>
        <c:crosses val="autoZero"/>
        <c:auto val="1"/>
        <c:lblAlgn val="ctr"/>
        <c:lblOffset val="100"/>
      </c:catAx>
      <c:valAx>
        <c:axId val="126455808"/>
        <c:scaling>
          <c:orientation val="minMax"/>
        </c:scaling>
        <c:axPos val="l"/>
        <c:majorGridlines/>
        <c:numFmt formatCode="General" sourceLinked="1"/>
        <c:tickLblPos val="nextTo"/>
        <c:crossAx val="126454016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1" l="0.70000000000000062" r="0.70000000000000062" t="0.750000000000001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tx>
            <c:v>Ashkan2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left'!$G$3:$J$3</c:f>
              <c:numCache>
                <c:formatCode>General</c:formatCode>
                <c:ptCount val="4"/>
                <c:pt idx="0">
                  <c:v>1.8172100481026201</c:v>
                </c:pt>
                <c:pt idx="1">
                  <c:v>0.69481560662747199</c:v>
                </c:pt>
                <c:pt idx="2">
                  <c:v>3.3671833244254401</c:v>
                </c:pt>
                <c:pt idx="3">
                  <c:v>5.9309850107066397</c:v>
                </c:pt>
              </c:numCache>
            </c:numRef>
          </c:val>
        </c:ser>
        <c:ser>
          <c:idx val="1"/>
          <c:order val="1"/>
          <c:tx>
            <c:v>Ashkan3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left'!$G$4:$J$4</c:f>
              <c:numCache>
                <c:formatCode>General</c:formatCode>
                <c:ptCount val="4"/>
                <c:pt idx="0">
                  <c:v>1.8716577540106949</c:v>
                </c:pt>
                <c:pt idx="1">
                  <c:v>2.1390374331550799</c:v>
                </c:pt>
                <c:pt idx="2">
                  <c:v>2.6737967914438499</c:v>
                </c:pt>
                <c:pt idx="3">
                  <c:v>8.8235294117646994</c:v>
                </c:pt>
              </c:numCache>
            </c:numRef>
          </c:val>
        </c:ser>
        <c:ser>
          <c:idx val="2"/>
          <c:order val="2"/>
          <c:tx>
            <c:v>Ali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left'!$G$5:$J$5</c:f>
              <c:numCache>
                <c:formatCode>General</c:formatCode>
                <c:ptCount val="4"/>
                <c:pt idx="0">
                  <c:v>7.0278969957081499</c:v>
                </c:pt>
                <c:pt idx="1">
                  <c:v>7.4034334763948504</c:v>
                </c:pt>
                <c:pt idx="2">
                  <c:v>9.4957081545064401</c:v>
                </c:pt>
                <c:pt idx="3">
                  <c:v>11.6952789699571</c:v>
                </c:pt>
              </c:numCache>
            </c:numRef>
          </c:val>
        </c:ser>
        <c:ser>
          <c:idx val="3"/>
          <c:order val="3"/>
          <c:tx>
            <c:v>Rolando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left'!$G$6:$J$6</c:f>
              <c:numCache>
                <c:formatCode>General</c:formatCode>
                <c:ptCount val="4"/>
                <c:pt idx="0">
                  <c:v>24.650912996777699</c:v>
                </c:pt>
                <c:pt idx="1">
                  <c:v>24.1675617615467</c:v>
                </c:pt>
                <c:pt idx="2">
                  <c:v>24.4897959183673</c:v>
                </c:pt>
                <c:pt idx="3">
                  <c:v>27.282491944146098</c:v>
                </c:pt>
              </c:numCache>
            </c:numRef>
          </c:val>
        </c:ser>
        <c:ser>
          <c:idx val="4"/>
          <c:order val="4"/>
          <c:tx>
            <c:v>Bahareh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left'!$G$7:$J$7</c:f>
              <c:numCache>
                <c:formatCode>General</c:formatCode>
                <c:ptCount val="4"/>
                <c:pt idx="0">
                  <c:v>6.9057815845824404</c:v>
                </c:pt>
                <c:pt idx="1">
                  <c:v>4.6038543897216302</c:v>
                </c:pt>
                <c:pt idx="2">
                  <c:v>4.0149892933618796</c:v>
                </c:pt>
                <c:pt idx="3">
                  <c:v>6.42398286937902</c:v>
                </c:pt>
              </c:numCache>
            </c:numRef>
          </c:val>
        </c:ser>
        <c:ser>
          <c:idx val="5"/>
          <c:order val="5"/>
          <c:tx>
            <c:v>Average</c:v>
          </c:tx>
          <c:cat>
            <c:numLit>
              <c:formatCode>General</c:formatCode>
              <c:ptCount val="4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</c:numLit>
          </c:cat>
          <c:val>
            <c:numRef>
              <c:f>'dual stage left'!$G$8:$J$8</c:f>
              <c:numCache>
                <c:formatCode>General</c:formatCode>
                <c:ptCount val="4"/>
                <c:pt idx="0">
                  <c:v>8.4546918758363212</c:v>
                </c:pt>
                <c:pt idx="1">
                  <c:v>7.8017405334891468</c:v>
                </c:pt>
                <c:pt idx="2">
                  <c:v>8.8082946964209814</c:v>
                </c:pt>
                <c:pt idx="3">
                  <c:v>12.031253641190711</c:v>
                </c:pt>
              </c:numCache>
            </c:numRef>
          </c:val>
        </c:ser>
        <c:marker val="1"/>
        <c:axId val="122052608"/>
        <c:axId val="122054144"/>
      </c:lineChart>
      <c:catAx>
        <c:axId val="122052608"/>
        <c:scaling>
          <c:orientation val="minMax"/>
        </c:scaling>
        <c:axPos val="b"/>
        <c:numFmt formatCode="General" sourceLinked="1"/>
        <c:tickLblPos val="nextTo"/>
        <c:crossAx val="122054144"/>
        <c:crosses val="autoZero"/>
        <c:auto val="1"/>
        <c:lblAlgn val="ctr"/>
        <c:lblOffset val="100"/>
      </c:catAx>
      <c:valAx>
        <c:axId val="122054144"/>
        <c:scaling>
          <c:orientation val="minMax"/>
        </c:scaling>
        <c:axPos val="l"/>
        <c:majorGridlines/>
        <c:numFmt formatCode="General" sourceLinked="1"/>
        <c:tickLblPos val="nextTo"/>
        <c:crossAx val="122052608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'Position Classification'!$C$97:$F$97</c:f>
              <c:numCache>
                <c:formatCode>General</c:formatCode>
                <c:ptCount val="4"/>
                <c:pt idx="0">
                  <c:v>6.6886701106182231</c:v>
                </c:pt>
                <c:pt idx="1">
                  <c:v>10.19599442018016</c:v>
                </c:pt>
                <c:pt idx="2">
                  <c:v>17.289063387801672</c:v>
                </c:pt>
                <c:pt idx="3">
                  <c:v>24.76082629081565</c:v>
                </c:pt>
              </c:numCache>
            </c:numRef>
          </c:val>
        </c:ser>
        <c:marker val="1"/>
        <c:axId val="126467072"/>
        <c:axId val="126481152"/>
      </c:lineChart>
      <c:catAx>
        <c:axId val="126467072"/>
        <c:scaling>
          <c:orientation val="minMax"/>
        </c:scaling>
        <c:axPos val="b"/>
        <c:tickLblPos val="nextTo"/>
        <c:crossAx val="126481152"/>
        <c:crosses val="autoZero"/>
        <c:auto val="1"/>
        <c:lblAlgn val="ctr"/>
        <c:lblOffset val="100"/>
      </c:catAx>
      <c:valAx>
        <c:axId val="126481152"/>
        <c:scaling>
          <c:orientation val="minMax"/>
        </c:scaling>
        <c:axPos val="l"/>
        <c:majorGridlines/>
        <c:numFmt formatCode="General" sourceLinked="1"/>
        <c:tickLblPos val="nextTo"/>
        <c:crossAx val="126467072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1" l="0.70000000000000062" r="0.70000000000000062" t="0.750000000000001" header="0.30000000000000032" footer="0.30000000000000032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0.17046975427284194"/>
          <c:y val="5.1400554097404488E-2"/>
          <c:w val="0.7989746557270897"/>
          <c:h val="0.71659594952377736"/>
        </c:manualLayout>
      </c:layout>
      <c:lineChart>
        <c:grouping val="standard"/>
        <c:ser>
          <c:idx val="0"/>
          <c:order val="0"/>
          <c:cat>
            <c:numLit>
              <c:formatCode>General</c:formatCode>
              <c:ptCount val="5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  <c:pt idx="4">
                <c:v>16</c:v>
              </c:pt>
            </c:numLit>
          </c:cat>
          <c:val>
            <c:numRef>
              <c:f>Sheet2!$B$14:$F$14</c:f>
              <c:numCache>
                <c:formatCode>General</c:formatCode>
                <c:ptCount val="5"/>
                <c:pt idx="0">
                  <c:v>85.036647489430422</c:v>
                </c:pt>
                <c:pt idx="1">
                  <c:v>88.402630391001438</c:v>
                </c:pt>
                <c:pt idx="2">
                  <c:v>88.969255679559311</c:v>
                </c:pt>
                <c:pt idx="3">
                  <c:v>88.665698872406495</c:v>
                </c:pt>
                <c:pt idx="4">
                  <c:v>86.447095045072359</c:v>
                </c:pt>
              </c:numCache>
            </c:numRef>
          </c:val>
        </c:ser>
        <c:marker val="1"/>
        <c:axId val="126517632"/>
        <c:axId val="126519168"/>
      </c:lineChart>
      <c:catAx>
        <c:axId val="126517632"/>
        <c:scaling>
          <c:orientation val="minMax"/>
        </c:scaling>
        <c:axPos val="b"/>
        <c:numFmt formatCode="General" sourceLinked="1"/>
        <c:tickLblPos val="nextTo"/>
        <c:crossAx val="126519168"/>
        <c:crosses val="autoZero"/>
        <c:auto val="1"/>
        <c:lblAlgn val="ctr"/>
        <c:lblOffset val="100"/>
      </c:catAx>
      <c:valAx>
        <c:axId val="126519168"/>
        <c:scaling>
          <c:orientation val="minMax"/>
          <c:max val="90"/>
          <c:min val="84"/>
        </c:scaling>
        <c:axPos val="l"/>
        <c:majorGridlines/>
        <c:numFmt formatCode="General" sourceLinked="1"/>
        <c:tickLblPos val="nextTo"/>
        <c:crossAx val="126517632"/>
        <c:crosses val="autoZero"/>
        <c:crossBetween val="between"/>
      </c:valAx>
    </c:plotArea>
    <c:plotVisOnly val="1"/>
  </c:chart>
  <c:printSettings>
    <c:headerFooter/>
    <c:pageMargins b="0.75000000000000089" l="0.70000000000000062" r="0.70000000000000062" t="0.75000000000000089" header="0.30000000000000032" footer="0.30000000000000032"/>
    <c:pageSetup/>
  </c:printSettings>
  <c:userShapes r:id="rId1"/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0.14425646794150734"/>
          <c:y val="5.3635360797291642E-2"/>
          <c:w val="0.61350531183602053"/>
          <c:h val="0.71423104720605579"/>
        </c:manualLayout>
      </c:layout>
      <c:lineChart>
        <c:grouping val="standard"/>
        <c:ser>
          <c:idx val="0"/>
          <c:order val="0"/>
          <c:tx>
            <c:v>RI</c:v>
          </c:tx>
          <c:cat>
            <c:numLit>
              <c:formatCode>General</c:formatCode>
              <c:ptCount val="5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  <c:pt idx="4">
                <c:v>16</c:v>
              </c:pt>
            </c:numLit>
          </c:cat>
          <c:val>
            <c:numRef>
              <c:f>Sheet2!$I$20:$M$20</c:f>
              <c:numCache>
                <c:formatCode>General</c:formatCode>
                <c:ptCount val="5"/>
                <c:pt idx="0">
                  <c:v>1</c:v>
                </c:pt>
                <c:pt idx="1">
                  <c:v>0.65941161618612898</c:v>
                </c:pt>
                <c:pt idx="2">
                  <c:v>0.35098595263787713</c:v>
                </c:pt>
                <c:pt idx="3">
                  <c:v>0.11452279418043632</c:v>
                </c:pt>
                <c:pt idx="4">
                  <c:v>0</c:v>
                </c:pt>
              </c:numCache>
            </c:numRef>
          </c:val>
        </c:ser>
        <c:ser>
          <c:idx val="1"/>
          <c:order val="1"/>
          <c:tx>
            <c:v>SI</c:v>
          </c:tx>
          <c:cat>
            <c:numLit>
              <c:formatCode>General</c:formatCode>
              <c:ptCount val="5"/>
              <c:pt idx="0">
                <c:v>1</c:v>
              </c:pt>
              <c:pt idx="1">
                <c:v>2</c:v>
              </c:pt>
              <c:pt idx="2">
                <c:v>4</c:v>
              </c:pt>
              <c:pt idx="3">
                <c:v>8</c:v>
              </c:pt>
              <c:pt idx="4">
                <c:v>16</c:v>
              </c:pt>
            </c:numLit>
          </c:cat>
          <c:val>
            <c:numRef>
              <c:f>Sheet2!$I$21:$M$21</c:f>
              <c:numCache>
                <c:formatCode>General</c:formatCode>
                <c:ptCount val="5"/>
                <c:pt idx="0">
                  <c:v>0</c:v>
                </c:pt>
                <c:pt idx="1">
                  <c:v>8.2139384663246273E-2</c:v>
                </c:pt>
                <c:pt idx="2">
                  <c:v>0.22955225348889516</c:v>
                </c:pt>
                <c:pt idx="3">
                  <c:v>0.4781046772011972</c:v>
                </c:pt>
                <c:pt idx="4">
                  <c:v>1</c:v>
                </c:pt>
              </c:numCache>
            </c:numRef>
          </c:val>
        </c:ser>
        <c:marker val="1"/>
        <c:axId val="126555648"/>
        <c:axId val="126557184"/>
      </c:lineChart>
      <c:catAx>
        <c:axId val="126555648"/>
        <c:scaling>
          <c:orientation val="minMax"/>
        </c:scaling>
        <c:axPos val="b"/>
        <c:numFmt formatCode="General" sourceLinked="1"/>
        <c:tickLblPos val="nextTo"/>
        <c:crossAx val="126557184"/>
        <c:crosses val="autoZero"/>
        <c:auto val="1"/>
        <c:lblAlgn val="ctr"/>
        <c:lblOffset val="100"/>
      </c:catAx>
      <c:valAx>
        <c:axId val="126557184"/>
        <c:scaling>
          <c:orientation val="minMax"/>
        </c:scaling>
        <c:axPos val="l"/>
        <c:majorGridlines/>
        <c:numFmt formatCode="General" sourceLinked="1"/>
        <c:tickLblPos val="nextTo"/>
        <c:crossAx val="126555648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  <c:userShapes r:id="rId1"/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0.11041382737955878"/>
          <c:y val="4.7752772838879014E-2"/>
          <c:w val="0.61405148300124457"/>
          <c:h val="0.77998205063076798"/>
        </c:manualLayout>
      </c:layout>
      <c:lineChart>
        <c:grouping val="standard"/>
        <c:ser>
          <c:idx val="0"/>
          <c:order val="0"/>
          <c:tx>
            <c:v>EMG only</c:v>
          </c:tx>
          <c:spPr>
            <a:ln w="12700" cap="flat" cmpd="sng" algn="ctr">
              <a:solidFill>
                <a:schemeClr val="accent5">
                  <a:shade val="50000"/>
                </a:schemeClr>
              </a:solidFill>
              <a:prstDash val="solid"/>
            </a:ln>
            <a:effectLst/>
          </c:spPr>
          <c:marker>
            <c:spPr>
              <a:solidFill>
                <a:schemeClr val="accent5"/>
              </a:solidFill>
              <a:ln w="12700" cap="flat" cmpd="sng" algn="ctr">
                <a:solidFill>
                  <a:schemeClr val="accent5">
                    <a:shade val="50000"/>
                  </a:schemeClr>
                </a:solidFill>
                <a:prstDash val="solid"/>
              </a:ln>
              <a:effectLst/>
            </c:spPr>
          </c:marker>
          <c:errBars>
            <c:errDir val="y"/>
            <c:errBarType val="both"/>
            <c:errValType val="cust"/>
            <c:plus>
              <c:numLit>
                <c:formatCode>General</c:formatCode>
                <c:ptCount val="16"/>
                <c:pt idx="0">
                  <c:v>2.0160213029999996</c:v>
                </c:pt>
                <c:pt idx="1">
                  <c:v>4.6506676230000004</c:v>
                </c:pt>
                <c:pt idx="2">
                  <c:v>4.4658256449999971</c:v>
                </c:pt>
                <c:pt idx="3">
                  <c:v>2.69325956</c:v>
                </c:pt>
                <c:pt idx="4">
                  <c:v>2.5175037380000012</c:v>
                </c:pt>
                <c:pt idx="5">
                  <c:v>2.798729539</c:v>
                </c:pt>
                <c:pt idx="6">
                  <c:v>2.6018402639999998</c:v>
                </c:pt>
                <c:pt idx="7">
                  <c:v>2.5630620720000001</c:v>
                </c:pt>
                <c:pt idx="8">
                  <c:v>2.8717676629999995</c:v>
                </c:pt>
                <c:pt idx="9">
                  <c:v>2.8789423999999979</c:v>
                </c:pt>
                <c:pt idx="10">
                  <c:v>2.8722085179999985</c:v>
                </c:pt>
                <c:pt idx="11">
                  <c:v>2.7880020999999999</c:v>
                </c:pt>
                <c:pt idx="12">
                  <c:v>2.5820754979999987</c:v>
                </c:pt>
                <c:pt idx="13">
                  <c:v>2.7101388490000011</c:v>
                </c:pt>
                <c:pt idx="14">
                  <c:v>2.5790037899999998</c:v>
                </c:pt>
                <c:pt idx="15">
                  <c:v>2.6326543919999987</c:v>
                </c:pt>
              </c:numLit>
            </c:plus>
            <c:minus>
              <c:numLit>
                <c:formatCode>General</c:formatCode>
                <c:ptCount val="16"/>
                <c:pt idx="0">
                  <c:v>2.0160213029999996</c:v>
                </c:pt>
                <c:pt idx="1">
                  <c:v>4.6506676230000004</c:v>
                </c:pt>
                <c:pt idx="2">
                  <c:v>4.4658256449999971</c:v>
                </c:pt>
                <c:pt idx="3">
                  <c:v>2.69325956</c:v>
                </c:pt>
                <c:pt idx="4">
                  <c:v>2.5175037380000012</c:v>
                </c:pt>
                <c:pt idx="5">
                  <c:v>2.798729539</c:v>
                </c:pt>
                <c:pt idx="6">
                  <c:v>2.6018402639999998</c:v>
                </c:pt>
                <c:pt idx="7">
                  <c:v>2.5630620720000001</c:v>
                </c:pt>
                <c:pt idx="8">
                  <c:v>2.8717676629999995</c:v>
                </c:pt>
                <c:pt idx="9">
                  <c:v>2.8789423999999979</c:v>
                </c:pt>
                <c:pt idx="10">
                  <c:v>2.8722085179999985</c:v>
                </c:pt>
                <c:pt idx="11">
                  <c:v>2.7880020999999999</c:v>
                </c:pt>
                <c:pt idx="12">
                  <c:v>2.5820754979999987</c:v>
                </c:pt>
                <c:pt idx="13">
                  <c:v>2.7101388490000011</c:v>
                </c:pt>
                <c:pt idx="14">
                  <c:v>2.5790037899999998</c:v>
                </c:pt>
                <c:pt idx="15">
                  <c:v>2.6326543919999987</c:v>
                </c:pt>
              </c:numLit>
            </c:minus>
          </c:errBars>
          <c:val>
            <c:numRef>
              <c:f>'EMG + ACC (2)'!$W$7:$AL$7</c:f>
              <c:numCache>
                <c:formatCode>General</c:formatCode>
                <c:ptCount val="16"/>
                <c:pt idx="0">
                  <c:v>18.347553993960716</c:v>
                </c:pt>
                <c:pt idx="1">
                  <c:v>13.897082868934922</c:v>
                </c:pt>
                <c:pt idx="2">
                  <c:v>12.244544661158558</c:v>
                </c:pt>
                <c:pt idx="3">
                  <c:v>11.434812858300699</c:v>
                </c:pt>
                <c:pt idx="4">
                  <c:v>10.9242077321982</c:v>
                </c:pt>
                <c:pt idx="5">
                  <c:v>10.902262811500631</c:v>
                </c:pt>
                <c:pt idx="6">
                  <c:v>10.924166950006331</c:v>
                </c:pt>
                <c:pt idx="7">
                  <c:v>11.048138456152106</c:v>
                </c:pt>
                <c:pt idx="8">
                  <c:v>11.242671540184881</c:v>
                </c:pt>
                <c:pt idx="9">
                  <c:v>11.395810474747128</c:v>
                </c:pt>
                <c:pt idx="10">
                  <c:v>11.648564220373807</c:v>
                </c:pt>
                <c:pt idx="11">
                  <c:v>11.92812400098927</c:v>
                </c:pt>
                <c:pt idx="12">
                  <c:v>12.268338836436117</c:v>
                </c:pt>
                <c:pt idx="13">
                  <c:v>12.581767495004662</c:v>
                </c:pt>
                <c:pt idx="14">
                  <c:v>13.038865348182826</c:v>
                </c:pt>
                <c:pt idx="15">
                  <c:v>13.69055381369232</c:v>
                </c:pt>
              </c:numCache>
            </c:numRef>
          </c:val>
        </c:ser>
        <c:ser>
          <c:idx val="1"/>
          <c:order val="1"/>
          <c:tx>
            <c:v>EMG + Humerus ACC</c:v>
          </c:tx>
          <c:spPr>
            <a:ln w="12700" cap="flat" cmpd="sng" algn="ctr">
              <a:solidFill>
                <a:schemeClr val="accent2">
                  <a:shade val="50000"/>
                </a:schemeClr>
              </a:solidFill>
              <a:prstDash val="solid"/>
            </a:ln>
            <a:effectLst/>
          </c:spPr>
          <c:marker>
            <c:spPr>
              <a:solidFill>
                <a:schemeClr val="accent2"/>
              </a:solidFill>
              <a:ln w="12700" cap="flat" cmpd="sng" algn="ctr">
                <a:solidFill>
                  <a:schemeClr val="accent2">
                    <a:shade val="50000"/>
                  </a:schemeClr>
                </a:solidFill>
                <a:prstDash val="solid"/>
              </a:ln>
              <a:effectLst/>
            </c:spPr>
          </c:marker>
          <c:errBars>
            <c:errDir val="y"/>
            <c:errBarType val="both"/>
            <c:errValType val="cust"/>
            <c:plus>
              <c:numLit>
                <c:formatCode>General</c:formatCode>
                <c:ptCount val="16"/>
                <c:pt idx="0">
                  <c:v>1.9221478740000013</c:v>
                </c:pt>
                <c:pt idx="1">
                  <c:v>3.615993789</c:v>
                </c:pt>
                <c:pt idx="2">
                  <c:v>4.5845167389999943</c:v>
                </c:pt>
                <c:pt idx="3">
                  <c:v>3.7839966830000011</c:v>
                </c:pt>
                <c:pt idx="4">
                  <c:v>3.6140760199999997</c:v>
                </c:pt>
                <c:pt idx="5">
                  <c:v>3.446714075</c:v>
                </c:pt>
                <c:pt idx="6">
                  <c:v>3.3397207790000003</c:v>
                </c:pt>
                <c:pt idx="7">
                  <c:v>3.3479376430000012</c:v>
                </c:pt>
                <c:pt idx="8">
                  <c:v>3.3638600809999999</c:v>
                </c:pt>
                <c:pt idx="9">
                  <c:v>3.3539113660000002</c:v>
                </c:pt>
                <c:pt idx="10">
                  <c:v>3.3863321319999997</c:v>
                </c:pt>
                <c:pt idx="11">
                  <c:v>3.3987098269999998</c:v>
                </c:pt>
                <c:pt idx="12">
                  <c:v>3.2452759119999999</c:v>
                </c:pt>
                <c:pt idx="13">
                  <c:v>3.2651390700000014</c:v>
                </c:pt>
                <c:pt idx="14">
                  <c:v>3.1927606869999998</c:v>
                </c:pt>
                <c:pt idx="15">
                  <c:v>3.1273796600000012</c:v>
                </c:pt>
              </c:numLit>
            </c:plus>
            <c:minus>
              <c:numLit>
                <c:formatCode>General</c:formatCode>
                <c:ptCount val="16"/>
                <c:pt idx="0">
                  <c:v>1.9221478740000013</c:v>
                </c:pt>
                <c:pt idx="1">
                  <c:v>3.615993789</c:v>
                </c:pt>
                <c:pt idx="2">
                  <c:v>4.5845167389999943</c:v>
                </c:pt>
                <c:pt idx="3">
                  <c:v>3.7839966830000011</c:v>
                </c:pt>
                <c:pt idx="4">
                  <c:v>3.6140760199999997</c:v>
                </c:pt>
                <c:pt idx="5">
                  <c:v>3.446714075</c:v>
                </c:pt>
                <c:pt idx="6">
                  <c:v>3.3397207790000003</c:v>
                </c:pt>
                <c:pt idx="7">
                  <c:v>3.3479376430000012</c:v>
                </c:pt>
                <c:pt idx="8">
                  <c:v>3.3638600809999999</c:v>
                </c:pt>
                <c:pt idx="9">
                  <c:v>3.3539113660000002</c:v>
                </c:pt>
                <c:pt idx="10">
                  <c:v>3.3863321319999997</c:v>
                </c:pt>
                <c:pt idx="11">
                  <c:v>3.3987098269999998</c:v>
                </c:pt>
                <c:pt idx="12">
                  <c:v>3.2452759119999999</c:v>
                </c:pt>
                <c:pt idx="13">
                  <c:v>3.2651390700000014</c:v>
                </c:pt>
                <c:pt idx="14">
                  <c:v>3.1927606869999998</c:v>
                </c:pt>
                <c:pt idx="15">
                  <c:v>3.1273796600000012</c:v>
                </c:pt>
              </c:numLit>
            </c:minus>
          </c:errBars>
          <c:val>
            <c:numRef>
              <c:f>'EMG + ACC (2)'!$W$8:$AL$8</c:f>
              <c:numCache>
                <c:formatCode>General</c:formatCode>
                <c:ptCount val="16"/>
                <c:pt idx="0">
                  <c:v>72.754172727272731</c:v>
                </c:pt>
                <c:pt idx="1">
                  <c:v>40.188754545454543</c:v>
                </c:pt>
                <c:pt idx="2">
                  <c:v>30.446245454545455</c:v>
                </c:pt>
                <c:pt idx="3">
                  <c:v>19.501136363636363</c:v>
                </c:pt>
                <c:pt idx="4">
                  <c:v>17.332181818181819</c:v>
                </c:pt>
                <c:pt idx="5">
                  <c:v>13.469727272727273</c:v>
                </c:pt>
                <c:pt idx="6">
                  <c:v>13.282736363636365</c:v>
                </c:pt>
                <c:pt idx="7">
                  <c:v>12.957054545454543</c:v>
                </c:pt>
                <c:pt idx="8">
                  <c:v>12.402272727272729</c:v>
                </c:pt>
                <c:pt idx="9">
                  <c:v>12.464390909090907</c:v>
                </c:pt>
                <c:pt idx="10">
                  <c:v>12.353290909090907</c:v>
                </c:pt>
                <c:pt idx="11">
                  <c:v>12.377654545454543</c:v>
                </c:pt>
                <c:pt idx="12">
                  <c:v>11.813527272727272</c:v>
                </c:pt>
                <c:pt idx="13">
                  <c:v>11.716590909090909</c:v>
                </c:pt>
                <c:pt idx="14">
                  <c:v>11.89929090909091</c:v>
                </c:pt>
                <c:pt idx="15">
                  <c:v>11.731681818181817</c:v>
                </c:pt>
              </c:numCache>
            </c:numRef>
          </c:val>
        </c:ser>
        <c:ser>
          <c:idx val="2"/>
          <c:order val="2"/>
          <c:tx>
            <c:v>EMG + Forearm ACC</c:v>
          </c:tx>
          <c:spPr>
            <a:ln w="12700" cap="flat" cmpd="sng" algn="ctr">
              <a:solidFill>
                <a:schemeClr val="accent3">
                  <a:shade val="50000"/>
                </a:schemeClr>
              </a:solidFill>
              <a:prstDash val="solid"/>
            </a:ln>
            <a:effectLst/>
          </c:spPr>
          <c:marker>
            <c:spPr>
              <a:solidFill>
                <a:schemeClr val="accent3"/>
              </a:solidFill>
              <a:ln w="12700" cap="flat" cmpd="sng" algn="ctr">
                <a:solidFill>
                  <a:schemeClr val="accent3">
                    <a:shade val="50000"/>
                  </a:schemeClr>
                </a:solidFill>
                <a:prstDash val="solid"/>
              </a:ln>
              <a:effectLst/>
            </c:spPr>
          </c:marker>
          <c:errBars>
            <c:errDir val="y"/>
            <c:errBarType val="both"/>
            <c:errValType val="cust"/>
            <c:plus>
              <c:numLit>
                <c:formatCode>General</c:formatCode>
                <c:ptCount val="16"/>
                <c:pt idx="0">
                  <c:v>1.6176204179999993</c:v>
                </c:pt>
                <c:pt idx="1">
                  <c:v>2.8080817100000002</c:v>
                </c:pt>
                <c:pt idx="2">
                  <c:v>4.1769915499999968</c:v>
                </c:pt>
                <c:pt idx="3">
                  <c:v>3.1713969359999998</c:v>
                </c:pt>
                <c:pt idx="4">
                  <c:v>3.2174946000000002</c:v>
                </c:pt>
                <c:pt idx="5">
                  <c:v>2.6671333520000027</c:v>
                </c:pt>
                <c:pt idx="6">
                  <c:v>2.485410817</c:v>
                </c:pt>
                <c:pt idx="7">
                  <c:v>2.3949700460000001</c:v>
                </c:pt>
                <c:pt idx="8">
                  <c:v>2.4140239289999998</c:v>
                </c:pt>
                <c:pt idx="9">
                  <c:v>2.4526045269999988</c:v>
                </c:pt>
                <c:pt idx="10">
                  <c:v>2.5432331770000012</c:v>
                </c:pt>
                <c:pt idx="11">
                  <c:v>2.5186555619999997</c:v>
                </c:pt>
                <c:pt idx="12">
                  <c:v>2.3832614599999999</c:v>
                </c:pt>
                <c:pt idx="13">
                  <c:v>2.5081672820000014</c:v>
                </c:pt>
                <c:pt idx="14">
                  <c:v>2.377321757000002</c:v>
                </c:pt>
                <c:pt idx="15">
                  <c:v>2.3552822719999997</c:v>
                </c:pt>
              </c:numLit>
            </c:plus>
            <c:minus>
              <c:numLit>
                <c:formatCode>General</c:formatCode>
                <c:ptCount val="16"/>
                <c:pt idx="0">
                  <c:v>1.6176204179999993</c:v>
                </c:pt>
                <c:pt idx="1">
                  <c:v>2.8080817100000002</c:v>
                </c:pt>
                <c:pt idx="2">
                  <c:v>4.1769915499999968</c:v>
                </c:pt>
                <c:pt idx="3">
                  <c:v>3.1713969359999998</c:v>
                </c:pt>
                <c:pt idx="4">
                  <c:v>3.2174946000000002</c:v>
                </c:pt>
                <c:pt idx="5">
                  <c:v>2.6671333520000027</c:v>
                </c:pt>
                <c:pt idx="6">
                  <c:v>2.485410817</c:v>
                </c:pt>
                <c:pt idx="7">
                  <c:v>2.3949700460000001</c:v>
                </c:pt>
                <c:pt idx="8">
                  <c:v>2.4140239289999998</c:v>
                </c:pt>
                <c:pt idx="9">
                  <c:v>2.4526045269999988</c:v>
                </c:pt>
                <c:pt idx="10">
                  <c:v>2.5432331770000012</c:v>
                </c:pt>
                <c:pt idx="11">
                  <c:v>2.5186555619999997</c:v>
                </c:pt>
                <c:pt idx="12">
                  <c:v>2.3832614599999999</c:v>
                </c:pt>
                <c:pt idx="13">
                  <c:v>2.5081672820000014</c:v>
                </c:pt>
                <c:pt idx="14">
                  <c:v>2.377321757000002</c:v>
                </c:pt>
                <c:pt idx="15">
                  <c:v>2.3552822719999997</c:v>
                </c:pt>
              </c:numLit>
            </c:minus>
          </c:errBars>
          <c:val>
            <c:numRef>
              <c:f>'EMG + ACC (2)'!$W$9:$AL$9</c:f>
              <c:numCache>
                <c:formatCode>General</c:formatCode>
                <c:ptCount val="16"/>
                <c:pt idx="0">
                  <c:v>72.315336363636348</c:v>
                </c:pt>
                <c:pt idx="1">
                  <c:v>43.536154545454551</c:v>
                </c:pt>
                <c:pt idx="2">
                  <c:v>24.107463636363637</c:v>
                </c:pt>
                <c:pt idx="3">
                  <c:v>15.439236363636365</c:v>
                </c:pt>
                <c:pt idx="4">
                  <c:v>13.948918181818184</c:v>
                </c:pt>
                <c:pt idx="5">
                  <c:v>11.178745454545455</c:v>
                </c:pt>
                <c:pt idx="6">
                  <c:v>10.360409090909092</c:v>
                </c:pt>
                <c:pt idx="7">
                  <c:v>10.495972727272727</c:v>
                </c:pt>
                <c:pt idx="8">
                  <c:v>10.266618181818183</c:v>
                </c:pt>
                <c:pt idx="9">
                  <c:v>10.179145454545454</c:v>
                </c:pt>
                <c:pt idx="10">
                  <c:v>10.145145454545455</c:v>
                </c:pt>
                <c:pt idx="11">
                  <c:v>9.8342454545454547</c:v>
                </c:pt>
                <c:pt idx="12">
                  <c:v>9.4677454545454527</c:v>
                </c:pt>
                <c:pt idx="13">
                  <c:v>9.4412090909090907</c:v>
                </c:pt>
                <c:pt idx="14">
                  <c:v>9.3586000000000009</c:v>
                </c:pt>
                <c:pt idx="15">
                  <c:v>9.5897000000000006</c:v>
                </c:pt>
              </c:numCache>
            </c:numRef>
          </c:val>
        </c:ser>
        <c:ser>
          <c:idx val="3"/>
          <c:order val="3"/>
          <c:tx>
            <c:v>EMG + Both ACC</c:v>
          </c:tx>
          <c:spPr>
            <a:ln w="12700" cap="flat" cmpd="sng" algn="ctr">
              <a:solidFill>
                <a:schemeClr val="accent4"/>
              </a:solidFill>
              <a:prstDash val="solid"/>
            </a:ln>
            <a:effectLst/>
          </c:spPr>
          <c:marker>
            <c:spPr>
              <a:solidFill>
                <a:schemeClr val="lt1"/>
              </a:solidFill>
              <a:ln w="12700" cap="flat" cmpd="sng" algn="ctr">
                <a:solidFill>
                  <a:schemeClr val="accent4"/>
                </a:solidFill>
                <a:prstDash val="solid"/>
              </a:ln>
              <a:effectLst/>
            </c:spPr>
          </c:marker>
          <c:errBars>
            <c:errDir val="y"/>
            <c:errBarType val="both"/>
            <c:errValType val="cust"/>
            <c:plus>
              <c:numLit>
                <c:formatCode>General</c:formatCode>
                <c:ptCount val="1"/>
                <c:pt idx="0">
                  <c:v>1</c:v>
                </c:pt>
              </c:numLit>
            </c:plus>
            <c:minus>
              <c:numLit>
                <c:formatCode>General</c:formatCode>
                <c:ptCount val="1"/>
                <c:pt idx="0">
                  <c:v>1</c:v>
                </c:pt>
              </c:numLit>
            </c:minus>
          </c:errBars>
          <c:val>
            <c:numRef>
              <c:f>'EMG + ACC (2)'!$W$10:$AL$10</c:f>
              <c:numCache>
                <c:formatCode>General</c:formatCode>
                <c:ptCount val="16"/>
                <c:pt idx="0">
                  <c:v>72.560781818181809</c:v>
                </c:pt>
                <c:pt idx="1">
                  <c:v>58.637909090909098</c:v>
                </c:pt>
                <c:pt idx="2">
                  <c:v>39.350090909090909</c:v>
                </c:pt>
                <c:pt idx="3">
                  <c:v>27.02161818181818</c:v>
                </c:pt>
                <c:pt idx="4">
                  <c:v>23.023372727272729</c:v>
                </c:pt>
                <c:pt idx="5">
                  <c:v>15.525609090909088</c:v>
                </c:pt>
                <c:pt idx="6">
                  <c:v>12.52140909090909</c:v>
                </c:pt>
                <c:pt idx="7">
                  <c:v>12.445863636363638</c:v>
                </c:pt>
                <c:pt idx="8">
                  <c:v>9.6704636363636354</c:v>
                </c:pt>
                <c:pt idx="9">
                  <c:v>9.0568272727272738</c:v>
                </c:pt>
                <c:pt idx="10">
                  <c:v>9.0029909090909097</c:v>
                </c:pt>
                <c:pt idx="11">
                  <c:v>8.8749909090909096</c:v>
                </c:pt>
                <c:pt idx="12">
                  <c:v>8.3359181818181813</c:v>
                </c:pt>
                <c:pt idx="13">
                  <c:v>8.282563636363637</c:v>
                </c:pt>
                <c:pt idx="14">
                  <c:v>8.2366181818181818</c:v>
                </c:pt>
                <c:pt idx="15">
                  <c:v>8.1513000000000009</c:v>
                </c:pt>
              </c:numCache>
            </c:numRef>
          </c:val>
        </c:ser>
        <c:marker val="1"/>
        <c:axId val="126712448"/>
        <c:axId val="126718336"/>
      </c:lineChart>
      <c:catAx>
        <c:axId val="126712448"/>
        <c:scaling>
          <c:orientation val="minMax"/>
        </c:scaling>
        <c:axPos val="b"/>
        <c:tickLblPos val="nextTo"/>
        <c:crossAx val="126718336"/>
        <c:crosses val="autoZero"/>
        <c:auto val="1"/>
        <c:lblAlgn val="ctr"/>
        <c:lblOffset val="100"/>
      </c:catAx>
      <c:valAx>
        <c:axId val="126718336"/>
        <c:scaling>
          <c:orientation val="minMax"/>
        </c:scaling>
        <c:axPos val="l"/>
        <c:majorGridlines/>
        <c:numFmt formatCode="General" sourceLinked="1"/>
        <c:tickLblPos val="nextTo"/>
        <c:crossAx val="126712448"/>
        <c:crosses val="autoZero"/>
        <c:crossBetween val="between"/>
      </c:valAx>
    </c:plotArea>
    <c:legend>
      <c:legendPos val="r"/>
      <c:layout/>
      <c:txPr>
        <a:bodyPr/>
        <a:lstStyle/>
        <a:p>
          <a:pPr>
            <a:defRPr sz="1050"/>
          </a:pPr>
          <a:endParaRPr lang="en-US"/>
        </a:p>
      </c:txPr>
    </c:legend>
    <c:plotVisOnly val="1"/>
  </c:chart>
  <c:printSettings>
    <c:headerFooter/>
    <c:pageMargins b="0.75000000000000244" l="0.70000000000000062" r="0.70000000000000062" t="0.75000000000000244" header="0.30000000000000032" footer="0.30000000000000032"/>
    <c:pageSetup/>
  </c:printSettings>
  <c:userShapes r:id="rId1"/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tx>
            <c:v>Forearm ACC</c:v>
          </c:tx>
          <c:val>
            <c:numRef>
              <c:f>'EMG + ACC (2)'!$X$32:$AM$32</c:f>
              <c:numCache>
                <c:formatCode>General</c:formatCode>
                <c:ptCount val="16"/>
                <c:pt idx="0">
                  <c:v>0.39173226741725098</c:v>
                </c:pt>
                <c:pt idx="1">
                  <c:v>0.52717373728352401</c:v>
                </c:pt>
                <c:pt idx="2">
                  <c:v>0.60545728398556897</c:v>
                </c:pt>
                <c:pt idx="3">
                  <c:v>0.71051852624162704</c:v>
                </c:pt>
                <c:pt idx="4">
                  <c:v>0.74451743319407304</c:v>
                </c:pt>
                <c:pt idx="5">
                  <c:v>0.79093669573793801</c:v>
                </c:pt>
                <c:pt idx="6">
                  <c:v>0.81598166343201495</c:v>
                </c:pt>
                <c:pt idx="7">
                  <c:v>0.81766537037869402</c:v>
                </c:pt>
                <c:pt idx="8">
                  <c:v>0.87835772595741801</c:v>
                </c:pt>
                <c:pt idx="9">
                  <c:v>0.89258206551013597</c:v>
                </c:pt>
                <c:pt idx="10">
                  <c:v>0.90812013922432799</c:v>
                </c:pt>
                <c:pt idx="11">
                  <c:v>0.92241619140954301</c:v>
                </c:pt>
                <c:pt idx="12">
                  <c:v>0.94399555065242902</c:v>
                </c:pt>
                <c:pt idx="13">
                  <c:v>0.98238989774282504</c:v>
                </c:pt>
                <c:pt idx="14">
                  <c:v>0.98194691895078001</c:v>
                </c:pt>
                <c:pt idx="15">
                  <c:v>0.99186518523448897</c:v>
                </c:pt>
              </c:numCache>
            </c:numRef>
          </c:val>
        </c:ser>
        <c:ser>
          <c:idx val="1"/>
          <c:order val="1"/>
          <c:tx>
            <c:v>Humerus ACC</c:v>
          </c:tx>
          <c:val>
            <c:numRef>
              <c:f>'EMG + ACC (2)'!$X$33:$AM$33</c:f>
              <c:numCache>
                <c:formatCode>General</c:formatCode>
                <c:ptCount val="16"/>
                <c:pt idx="0">
                  <c:v>0.39250311984778402</c:v>
                </c:pt>
                <c:pt idx="1">
                  <c:v>0.53323836262837898</c:v>
                </c:pt>
                <c:pt idx="2">
                  <c:v>0.61098079861903098</c:v>
                </c:pt>
                <c:pt idx="3">
                  <c:v>0.70916436601568</c:v>
                </c:pt>
                <c:pt idx="4">
                  <c:v>0.74993876675716298</c:v>
                </c:pt>
                <c:pt idx="5">
                  <c:v>0.77931216420169303</c:v>
                </c:pt>
                <c:pt idx="6">
                  <c:v>0.81552857047183602</c:v>
                </c:pt>
                <c:pt idx="7">
                  <c:v>0.81507149746651297</c:v>
                </c:pt>
                <c:pt idx="8">
                  <c:v>0.84882764812491096</c:v>
                </c:pt>
                <c:pt idx="9">
                  <c:v>0.86035050892040199</c:v>
                </c:pt>
                <c:pt idx="10">
                  <c:v>0.87538575101078697</c:v>
                </c:pt>
                <c:pt idx="11">
                  <c:v>0.886187453766621</c:v>
                </c:pt>
                <c:pt idx="12">
                  <c:v>0.90868519700596095</c:v>
                </c:pt>
                <c:pt idx="13">
                  <c:v>0.94441141576614096</c:v>
                </c:pt>
                <c:pt idx="14">
                  <c:v>0.95084360655197397</c:v>
                </c:pt>
                <c:pt idx="15">
                  <c:v>0.96162129307932598</c:v>
                </c:pt>
              </c:numCache>
            </c:numRef>
          </c:val>
        </c:ser>
        <c:ser>
          <c:idx val="2"/>
          <c:order val="2"/>
          <c:tx>
            <c:v>Both ACC</c:v>
          </c:tx>
          <c:val>
            <c:numRef>
              <c:f>'EMG + ACC (2)'!$X$34:$AM$34</c:f>
              <c:numCache>
                <c:formatCode>General</c:formatCode>
                <c:ptCount val="16"/>
                <c:pt idx="0">
                  <c:v>0.30146506122184802</c:v>
                </c:pt>
                <c:pt idx="1">
                  <c:v>0.43141929297169901</c:v>
                </c:pt>
                <c:pt idx="2">
                  <c:v>0.51247781444226104</c:v>
                </c:pt>
                <c:pt idx="3">
                  <c:v>0.61995356200379204</c:v>
                </c:pt>
                <c:pt idx="4">
                  <c:v>0.64141196566846204</c:v>
                </c:pt>
                <c:pt idx="5">
                  <c:v>0.67997972143377905</c:v>
                </c:pt>
                <c:pt idx="6">
                  <c:v>0.71750671962450796</c:v>
                </c:pt>
                <c:pt idx="7">
                  <c:v>0.71940883996190896</c:v>
                </c:pt>
                <c:pt idx="8">
                  <c:v>0.76300886629879505</c:v>
                </c:pt>
                <c:pt idx="9">
                  <c:v>0.773351561205329</c:v>
                </c:pt>
                <c:pt idx="10">
                  <c:v>0.79350366161298802</c:v>
                </c:pt>
                <c:pt idx="11">
                  <c:v>0.80657062451858197</c:v>
                </c:pt>
                <c:pt idx="12">
                  <c:v>0.83599402579614002</c:v>
                </c:pt>
                <c:pt idx="13">
                  <c:v>0.87164564816996204</c:v>
                </c:pt>
                <c:pt idx="14">
                  <c:v>0.88333840658589202</c:v>
                </c:pt>
                <c:pt idx="15">
                  <c:v>0.89068759109848905</c:v>
                </c:pt>
              </c:numCache>
            </c:numRef>
          </c:val>
        </c:ser>
        <c:ser>
          <c:idx val="3"/>
          <c:order val="3"/>
          <c:tx>
            <c:v>W/O ACC</c:v>
          </c:tx>
          <c:val>
            <c:numRef>
              <c:f>'EMG + ACC (2)'!$X$35:$AM$35</c:f>
              <c:numCache>
                <c:formatCode>General</c:formatCode>
                <c:ptCount val="16"/>
                <c:pt idx="0">
                  <c:v>0.51477101143365001</c:v>
                </c:pt>
                <c:pt idx="1">
                  <c:v>0.67613148349020302</c:v>
                </c:pt>
                <c:pt idx="2">
                  <c:v>0.740808735095</c:v>
                </c:pt>
                <c:pt idx="3">
                  <c:v>0.83084764357688101</c:v>
                </c:pt>
                <c:pt idx="4">
                  <c:v>0.86591216588092401</c:v>
                </c:pt>
                <c:pt idx="5">
                  <c:v>0.91133761940033298</c:v>
                </c:pt>
                <c:pt idx="6">
                  <c:v>0.944579459438049</c:v>
                </c:pt>
                <c:pt idx="7">
                  <c:v>0.94525632809904203</c:v>
                </c:pt>
                <c:pt idx="8">
                  <c:v>0.98615060124032095</c:v>
                </c:pt>
                <c:pt idx="9">
                  <c:v>0.98926670075291301</c:v>
                </c:pt>
                <c:pt idx="10">
                  <c:v>0.99321974876526897</c:v>
                </c:pt>
                <c:pt idx="11">
                  <c:v>1.00836347910341</c:v>
                </c:pt>
                <c:pt idx="12">
                  <c:v>1.02708918248938</c:v>
                </c:pt>
                <c:pt idx="13">
                  <c:v>1.0501092906860701</c:v>
                </c:pt>
                <c:pt idx="14">
                  <c:v>1.0546023651094401</c:v>
                </c:pt>
                <c:pt idx="15">
                  <c:v>1.06013730723142</c:v>
                </c:pt>
              </c:numCache>
            </c:numRef>
          </c:val>
        </c:ser>
        <c:marker val="1"/>
        <c:axId val="126814080"/>
        <c:axId val="126815616"/>
      </c:lineChart>
      <c:catAx>
        <c:axId val="126814080"/>
        <c:scaling>
          <c:orientation val="minMax"/>
        </c:scaling>
        <c:axPos val="b"/>
        <c:tickLblPos val="nextTo"/>
        <c:crossAx val="126815616"/>
        <c:crosses val="autoZero"/>
        <c:auto val="1"/>
        <c:lblAlgn val="ctr"/>
        <c:lblOffset val="100"/>
      </c:catAx>
      <c:valAx>
        <c:axId val="126815616"/>
        <c:scaling>
          <c:orientation val="minMax"/>
        </c:scaling>
        <c:axPos val="l"/>
        <c:majorGridlines/>
        <c:numFmt formatCode="General" sourceLinked="1"/>
        <c:tickLblPos val="nextTo"/>
        <c:crossAx val="126814080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val>
            <c:numRef>
              <c:f>'EMG + ACC (2)'!$X$50:$AM$50</c:f>
              <c:numCache>
                <c:formatCode>General</c:formatCode>
                <c:ptCount val="16"/>
                <c:pt idx="0">
                  <c:v>15.1518508979562</c:v>
                </c:pt>
                <c:pt idx="1">
                  <c:v>7.6271233852460796</c:v>
                </c:pt>
                <c:pt idx="2">
                  <c:v>5.4675381260530598</c:v>
                </c:pt>
                <c:pt idx="3">
                  <c:v>4.5222743378165298</c:v>
                </c:pt>
                <c:pt idx="4">
                  <c:v>3.9254882639850299</c:v>
                </c:pt>
                <c:pt idx="5">
                  <c:v>3.5848664843270601</c:v>
                </c:pt>
                <c:pt idx="6">
                  <c:v>3.2810606462269698</c:v>
                </c:pt>
                <c:pt idx="7">
                  <c:v>3.2704762752436398</c:v>
                </c:pt>
                <c:pt idx="8">
                  <c:v>3.1629611213090798</c:v>
                </c:pt>
                <c:pt idx="9">
                  <c:v>3.0501391598024501</c:v>
                </c:pt>
                <c:pt idx="10">
                  <c:v>2.9832296399142302</c:v>
                </c:pt>
                <c:pt idx="11">
                  <c:v>2.92805883219506</c:v>
                </c:pt>
                <c:pt idx="12">
                  <c:v>2.8448032952534699</c:v>
                </c:pt>
                <c:pt idx="13">
                  <c:v>2.8176207028140898</c:v>
                </c:pt>
                <c:pt idx="14">
                  <c:v>2.7688814112236901</c:v>
                </c:pt>
                <c:pt idx="15">
                  <c:v>2.7492260666049999</c:v>
                </c:pt>
              </c:numCache>
            </c:numRef>
          </c:val>
        </c:ser>
        <c:ser>
          <c:idx val="1"/>
          <c:order val="1"/>
          <c:val>
            <c:numRef>
              <c:f>'EMG + ACC (2)'!$X$51:$AM$51</c:f>
              <c:numCache>
                <c:formatCode>General</c:formatCode>
                <c:ptCount val="16"/>
                <c:pt idx="0">
                  <c:v>11.7168748900921</c:v>
                </c:pt>
                <c:pt idx="1">
                  <c:v>6.22044795138331</c:v>
                </c:pt>
                <c:pt idx="2">
                  <c:v>4.8555697621806404</c:v>
                </c:pt>
                <c:pt idx="3">
                  <c:v>4.2031825439604402</c:v>
                </c:pt>
                <c:pt idx="4">
                  <c:v>3.7294316413184698</c:v>
                </c:pt>
                <c:pt idx="5">
                  <c:v>3.37948643901021</c:v>
                </c:pt>
                <c:pt idx="6">
                  <c:v>3.1823201717045202</c:v>
                </c:pt>
                <c:pt idx="7">
                  <c:v>3.0931029034119399</c:v>
                </c:pt>
                <c:pt idx="8">
                  <c:v>3.0380080162091101</c:v>
                </c:pt>
                <c:pt idx="9">
                  <c:v>2.9303659974624598</c:v>
                </c:pt>
                <c:pt idx="10">
                  <c:v>2.86941206972394</c:v>
                </c:pt>
                <c:pt idx="11">
                  <c:v>2.8101259998864698</c:v>
                </c:pt>
                <c:pt idx="12">
                  <c:v>2.72181259157666</c:v>
                </c:pt>
                <c:pt idx="13">
                  <c:v>2.69184438523585</c:v>
                </c:pt>
                <c:pt idx="14">
                  <c:v>2.6372180140579302</c:v>
                </c:pt>
                <c:pt idx="15">
                  <c:v>2.6182336192081701</c:v>
                </c:pt>
              </c:numCache>
            </c:numRef>
          </c:val>
        </c:ser>
        <c:ser>
          <c:idx val="2"/>
          <c:order val="2"/>
          <c:val>
            <c:numRef>
              <c:f>'EMG + ACC (2)'!$X$52:$AM$52</c:f>
              <c:numCache>
                <c:formatCode>General</c:formatCode>
                <c:ptCount val="16"/>
                <c:pt idx="0">
                  <c:v>19.764538619353399</c:v>
                </c:pt>
                <c:pt idx="1">
                  <c:v>10.1101099709977</c:v>
                </c:pt>
                <c:pt idx="2">
                  <c:v>7.2433183351156201</c:v>
                </c:pt>
                <c:pt idx="3">
                  <c:v>5.7948896908484304</c:v>
                </c:pt>
                <c:pt idx="4">
                  <c:v>4.9129162257555601</c:v>
                </c:pt>
                <c:pt idx="5">
                  <c:v>4.44122967941518</c:v>
                </c:pt>
                <c:pt idx="6">
                  <c:v>3.98944666702636</c:v>
                </c:pt>
                <c:pt idx="7">
                  <c:v>3.8900375739265498</c:v>
                </c:pt>
                <c:pt idx="8">
                  <c:v>3.6999899570316899</c:v>
                </c:pt>
                <c:pt idx="9">
                  <c:v>3.5082349181521102</c:v>
                </c:pt>
                <c:pt idx="10">
                  <c:v>3.3916064819726501</c:v>
                </c:pt>
                <c:pt idx="11">
                  <c:v>3.3231565606737101</c:v>
                </c:pt>
                <c:pt idx="12">
                  <c:v>3.1900471326322601</c:v>
                </c:pt>
                <c:pt idx="13">
                  <c:v>3.1559940186403099</c:v>
                </c:pt>
                <c:pt idx="14">
                  <c:v>3.0891831494032602</c:v>
                </c:pt>
                <c:pt idx="15">
                  <c:v>3.04110255190376</c:v>
                </c:pt>
              </c:numCache>
            </c:numRef>
          </c:val>
        </c:ser>
        <c:ser>
          <c:idx val="3"/>
          <c:order val="3"/>
          <c:val>
            <c:numRef>
              <c:f>'EMG + ACC (2)'!$X$53:$AM$53</c:f>
              <c:numCache>
                <c:formatCode>General</c:formatCode>
                <c:ptCount val="16"/>
                <c:pt idx="0">
                  <c:v>7.2617567523819098</c:v>
                </c:pt>
                <c:pt idx="1">
                  <c:v>4.6114617558741502</c:v>
                </c:pt>
                <c:pt idx="2">
                  <c:v>3.70004937917972</c:v>
                </c:pt>
                <c:pt idx="3">
                  <c:v>3.28879584084918</c:v>
                </c:pt>
                <c:pt idx="4">
                  <c:v>2.9864972622067198</c:v>
                </c:pt>
                <c:pt idx="5">
                  <c:v>2.8079494115947901</c:v>
                </c:pt>
                <c:pt idx="6">
                  <c:v>2.7093654594938599</c:v>
                </c:pt>
                <c:pt idx="7">
                  <c:v>2.6754479147068202</c:v>
                </c:pt>
                <c:pt idx="8">
                  <c:v>2.6324521657230799</c:v>
                </c:pt>
                <c:pt idx="9">
                  <c:v>2.59753096597463</c:v>
                </c:pt>
                <c:pt idx="10">
                  <c:v>2.54654196999426</c:v>
                </c:pt>
                <c:pt idx="11">
                  <c:v>2.5034935840111401</c:v>
                </c:pt>
                <c:pt idx="12">
                  <c:v>2.4654453385597601</c:v>
                </c:pt>
                <c:pt idx="13">
                  <c:v>2.4232510427373199</c:v>
                </c:pt>
                <c:pt idx="14">
                  <c:v>2.3873095764472998</c:v>
                </c:pt>
                <c:pt idx="15">
                  <c:v>2.3806052942040301</c:v>
                </c:pt>
              </c:numCache>
            </c:numRef>
          </c:val>
        </c:ser>
        <c:marker val="1"/>
        <c:axId val="126866560"/>
        <c:axId val="126868096"/>
      </c:lineChart>
      <c:catAx>
        <c:axId val="126866560"/>
        <c:scaling>
          <c:orientation val="minMax"/>
        </c:scaling>
        <c:axPos val="b"/>
        <c:tickLblPos val="nextTo"/>
        <c:crossAx val="126868096"/>
        <c:crosses val="autoZero"/>
        <c:auto val="1"/>
        <c:lblAlgn val="ctr"/>
        <c:lblOffset val="100"/>
      </c:catAx>
      <c:valAx>
        <c:axId val="126868096"/>
        <c:scaling>
          <c:orientation val="minMax"/>
        </c:scaling>
        <c:axPos val="l"/>
        <c:majorGridlines/>
        <c:numFmt formatCode="General" sourceLinked="1"/>
        <c:tickLblPos val="nextTo"/>
        <c:crossAx val="126866560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val>
            <c:numRef>
              <c:f>'EMG + ACC (2)'!$W$68:$AL$68</c:f>
              <c:numCache>
                <c:formatCode>General</c:formatCode>
                <c:ptCount val="16"/>
                <c:pt idx="0">
                  <c:v>1</c:v>
                </c:pt>
                <c:pt idx="1">
                  <c:v>0.55338402378356233</c:v>
                </c:pt>
                <c:pt idx="2">
                  <c:v>0.24527201628847239</c:v>
                </c:pt>
                <c:pt idx="3">
                  <c:v>0.10719064607536274</c:v>
                </c:pt>
                <c:pt idx="4">
                  <c:v>8.3432674601136736E-2</c:v>
                </c:pt>
                <c:pt idx="5">
                  <c:v>3.9670318976103014E-2</c:v>
                </c:pt>
                <c:pt idx="6">
                  <c:v>2.4826607825340029E-2</c:v>
                </c:pt>
                <c:pt idx="7">
                  <c:v>2.7548951828197457E-2</c:v>
                </c:pt>
                <c:pt idx="8">
                  <c:v>2.5394035412503301E-2</c:v>
                </c:pt>
                <c:pt idx="9">
                  <c:v>2.41897038402617E-2</c:v>
                </c:pt>
                <c:pt idx="10">
                  <c:v>2.3548363119906691E-2</c:v>
                </c:pt>
                <c:pt idx="11">
                  <c:v>1.8076493542043985E-2</c:v>
                </c:pt>
                <c:pt idx="12">
                  <c:v>1.1518312060974206E-2</c:v>
                </c:pt>
                <c:pt idx="13">
                  <c:v>1.1238922010641215E-2</c:v>
                </c:pt>
                <c:pt idx="14">
                  <c:v>9.1011083466097584E-3</c:v>
                </c:pt>
                <c:pt idx="15">
                  <c:v>1.3047663250621983E-2</c:v>
                </c:pt>
              </c:numCache>
            </c:numRef>
          </c:val>
        </c:ser>
        <c:ser>
          <c:idx val="1"/>
          <c:order val="1"/>
          <c:val>
            <c:numRef>
              <c:f>'EMG + ACC (2)'!$W$69:$AL$69</c:f>
              <c:numCache>
                <c:formatCode>General</c:formatCode>
                <c:ptCount val="16"/>
                <c:pt idx="0">
                  <c:v>1</c:v>
                </c:pt>
                <c:pt idx="1">
                  <c:v>0.46862208208570783</c:v>
                </c:pt>
                <c:pt idx="2">
                  <c:v>0.32605938759844588</c:v>
                </c:pt>
                <c:pt idx="3">
                  <c:v>0.1429892612253276</c:v>
                </c:pt>
                <c:pt idx="4">
                  <c:v>0.10393421461920038</c:v>
                </c:pt>
                <c:pt idx="5">
                  <c:v>4.1103293962025715E-2</c:v>
                </c:pt>
                <c:pt idx="6">
                  <c:v>3.7020941372902107E-2</c:v>
                </c:pt>
                <c:pt idx="7">
                  <c:v>3.3060987036051599E-2</c:v>
                </c:pt>
                <c:pt idx="8">
                  <c:v>2.3556864088216698E-2</c:v>
                </c:pt>
                <c:pt idx="9">
                  <c:v>2.4936101034668156E-2</c:v>
                </c:pt>
                <c:pt idx="10">
                  <c:v>2.3184855040621177E-2</c:v>
                </c:pt>
                <c:pt idx="11">
                  <c:v>2.3836671828390828E-2</c:v>
                </c:pt>
                <c:pt idx="12">
                  <c:v>1.295729159558655E-2</c:v>
                </c:pt>
                <c:pt idx="13">
                  <c:v>1.1476366479226379E-2</c:v>
                </c:pt>
                <c:pt idx="14">
                  <c:v>1.3679613760750277E-2</c:v>
                </c:pt>
                <c:pt idx="15">
                  <c:v>1.0306781925700077E-2</c:v>
                </c:pt>
              </c:numCache>
            </c:numRef>
          </c:val>
        </c:ser>
        <c:ser>
          <c:idx val="2"/>
          <c:order val="2"/>
          <c:val>
            <c:numRef>
              <c:f>'EMG + ACC (2)'!$W$70:$AL$70</c:f>
              <c:numCache>
                <c:formatCode>General</c:formatCode>
                <c:ptCount val="16"/>
                <c:pt idx="0">
                  <c:v>1</c:v>
                </c:pt>
                <c:pt idx="1">
                  <c:v>0.78791121116744023</c:v>
                </c:pt>
                <c:pt idx="2">
                  <c:v>0.48872054271204041</c:v>
                </c:pt>
                <c:pt idx="3">
                  <c:v>0.30393521628263631</c:v>
                </c:pt>
                <c:pt idx="4">
                  <c:v>0.24212753765727599</c:v>
                </c:pt>
                <c:pt idx="5">
                  <c:v>0.11562551938782151</c:v>
                </c:pt>
                <c:pt idx="6">
                  <c:v>7.5650941667847665E-2</c:v>
                </c:pt>
                <c:pt idx="7">
                  <c:v>7.3812198433078055E-2</c:v>
                </c:pt>
                <c:pt idx="8">
                  <c:v>3.0192147642587118E-2</c:v>
                </c:pt>
                <c:pt idx="9">
                  <c:v>2.1177270054109968E-2</c:v>
                </c:pt>
                <c:pt idx="10">
                  <c:v>2.0520012816470583E-2</c:v>
                </c:pt>
                <c:pt idx="11">
                  <c:v>1.8533394422088515E-2</c:v>
                </c:pt>
                <c:pt idx="12">
                  <c:v>9.4977017180773657E-3</c:v>
                </c:pt>
                <c:pt idx="13">
                  <c:v>9.0310171943575844E-3</c:v>
                </c:pt>
                <c:pt idx="14">
                  <c:v>7.811776350255894E-3</c:v>
                </c:pt>
                <c:pt idx="15">
                  <c:v>6.2329988810712065E-3</c:v>
                </c:pt>
              </c:numCache>
            </c:numRef>
          </c:val>
        </c:ser>
        <c:ser>
          <c:idx val="3"/>
          <c:order val="3"/>
          <c:val>
            <c:numRef>
              <c:f>'EMG + ACC (2)'!$W$71:$AL$71</c:f>
              <c:numCache>
                <c:formatCode>General</c:formatCode>
                <c:ptCount val="16"/>
                <c:pt idx="0">
                  <c:v>1</c:v>
                </c:pt>
                <c:pt idx="1">
                  <c:v>0.3985254037425367</c:v>
                </c:pt>
                <c:pt idx="2">
                  <c:v>0.17602200740983873</c:v>
                </c:pt>
                <c:pt idx="3">
                  <c:v>7.5185741947586884E-2</c:v>
                </c:pt>
                <c:pt idx="4">
                  <c:v>2.9077874565244053E-2</c:v>
                </c:pt>
                <c:pt idx="5">
                  <c:v>2.7245291248105211E-2</c:v>
                </c:pt>
                <c:pt idx="6">
                  <c:v>3.2515196465112826E-2</c:v>
                </c:pt>
                <c:pt idx="7">
                  <c:v>4.8120314795733955E-2</c:v>
                </c:pt>
                <c:pt idx="8">
                  <c:v>7.4901377101057612E-2</c:v>
                </c:pt>
                <c:pt idx="9">
                  <c:v>9.775536021868568E-2</c:v>
                </c:pt>
                <c:pt idx="10">
                  <c:v>0.12830164143803904</c:v>
                </c:pt>
                <c:pt idx="11">
                  <c:v>0.16442399124378076</c:v>
                </c:pt>
                <c:pt idx="12">
                  <c:v>0.20812734905847405</c:v>
                </c:pt>
                <c:pt idx="13">
                  <c:v>0.25313294218939603</c:v>
                </c:pt>
                <c:pt idx="14">
                  <c:v>0.3141350011228925</c:v>
                </c:pt>
                <c:pt idx="15">
                  <c:v>0.41000065117684348</c:v>
                </c:pt>
              </c:numCache>
            </c:numRef>
          </c:val>
        </c:ser>
        <c:marker val="1"/>
        <c:axId val="126968192"/>
        <c:axId val="126969728"/>
      </c:lineChart>
      <c:catAx>
        <c:axId val="126968192"/>
        <c:scaling>
          <c:orientation val="minMax"/>
        </c:scaling>
        <c:axPos val="b"/>
        <c:tickLblPos val="nextTo"/>
        <c:crossAx val="126969728"/>
        <c:crosses val="autoZero"/>
        <c:auto val="1"/>
        <c:lblAlgn val="ctr"/>
        <c:lblOffset val="100"/>
      </c:catAx>
      <c:valAx>
        <c:axId val="126969728"/>
        <c:scaling>
          <c:orientation val="minMax"/>
        </c:scaling>
        <c:axPos val="l"/>
        <c:majorGridlines/>
        <c:numFmt formatCode="General" sourceLinked="1"/>
        <c:tickLblPos val="nextTo"/>
        <c:crossAx val="126968192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8.8292222400771336E-2"/>
          <c:y val="6.5289442986293383E-2"/>
          <c:w val="0.80407252664845463"/>
          <c:h val="0.7446566054243221"/>
        </c:manualLayout>
      </c:layout>
      <c:barChart>
        <c:barDir val="col"/>
        <c:grouping val="clustered"/>
        <c:ser>
          <c:idx val="0"/>
          <c:order val="0"/>
          <c:errBars>
            <c:errBarType val="both"/>
            <c:errValType val="cust"/>
            <c:plus>
              <c:numLit>
                <c:formatCode>General</c:formatCode>
                <c:ptCount val="8"/>
                <c:pt idx="0">
                  <c:v>2.4140239289999998</c:v>
                </c:pt>
                <c:pt idx="1">
                  <c:v>2.4526045269999996</c:v>
                </c:pt>
                <c:pt idx="2">
                  <c:v>2.5432331770000003</c:v>
                </c:pt>
                <c:pt idx="3">
                  <c:v>2.5186555619999997</c:v>
                </c:pt>
                <c:pt idx="4">
                  <c:v>2.3832614599999999</c:v>
                </c:pt>
                <c:pt idx="5">
                  <c:v>2.5081672820000005</c:v>
                </c:pt>
                <c:pt idx="6">
                  <c:v>2.3773217570000007</c:v>
                </c:pt>
                <c:pt idx="7">
                  <c:v>2.3552822719999997</c:v>
                </c:pt>
              </c:numLit>
            </c:plus>
            <c:minus>
              <c:numLit>
                <c:formatCode>General</c:formatCode>
                <c:ptCount val="8"/>
                <c:pt idx="0">
                  <c:v>2.4140239289999998</c:v>
                </c:pt>
                <c:pt idx="1">
                  <c:v>2.4526045269999996</c:v>
                </c:pt>
                <c:pt idx="2">
                  <c:v>2.5432331770000003</c:v>
                </c:pt>
                <c:pt idx="3">
                  <c:v>2.5186555619999997</c:v>
                </c:pt>
                <c:pt idx="4">
                  <c:v>2.3832614599999999</c:v>
                </c:pt>
                <c:pt idx="5">
                  <c:v>2.5081672820000005</c:v>
                </c:pt>
                <c:pt idx="6">
                  <c:v>2.3773217570000007</c:v>
                </c:pt>
                <c:pt idx="7">
                  <c:v>2.3552822719999997</c:v>
                </c:pt>
              </c:numLit>
            </c:minus>
          </c:errBars>
          <c:val>
            <c:numRef>
              <c:f>'EMG + ACC (2)'!$AE$7:$AL$7</c:f>
              <c:numCache>
                <c:formatCode>General</c:formatCode>
                <c:ptCount val="8"/>
                <c:pt idx="0">
                  <c:v>11.242671540184881</c:v>
                </c:pt>
                <c:pt idx="1">
                  <c:v>11.395810474747128</c:v>
                </c:pt>
                <c:pt idx="2">
                  <c:v>11.648564220373807</c:v>
                </c:pt>
                <c:pt idx="3">
                  <c:v>11.92812400098927</c:v>
                </c:pt>
                <c:pt idx="4">
                  <c:v>12.268338836436117</c:v>
                </c:pt>
                <c:pt idx="5">
                  <c:v>12.581767495004662</c:v>
                </c:pt>
                <c:pt idx="6">
                  <c:v>13.038865348182826</c:v>
                </c:pt>
                <c:pt idx="7">
                  <c:v>13.69055381369232</c:v>
                </c:pt>
              </c:numCache>
            </c:numRef>
          </c:val>
        </c:ser>
        <c:ser>
          <c:idx val="1"/>
          <c:order val="1"/>
          <c:errBars>
            <c:errBarType val="both"/>
            <c:errValType val="cust"/>
            <c:plus>
              <c:numLit>
                <c:formatCode>General</c:formatCode>
                <c:ptCount val="8"/>
                <c:pt idx="0">
                  <c:v>2.8717676629999995</c:v>
                </c:pt>
                <c:pt idx="1">
                  <c:v>2.8789423999999992</c:v>
                </c:pt>
                <c:pt idx="2">
                  <c:v>2.8722085179999994</c:v>
                </c:pt>
                <c:pt idx="3">
                  <c:v>2.7880020999999999</c:v>
                </c:pt>
                <c:pt idx="4">
                  <c:v>2.5820754979999996</c:v>
                </c:pt>
                <c:pt idx="5">
                  <c:v>2.7101388490000007</c:v>
                </c:pt>
                <c:pt idx="6">
                  <c:v>2.5790037899999998</c:v>
                </c:pt>
                <c:pt idx="7">
                  <c:v>2.6326543919999996</c:v>
                </c:pt>
              </c:numLit>
            </c:plus>
            <c:minus>
              <c:numLit>
                <c:formatCode>General</c:formatCode>
                <c:ptCount val="8"/>
                <c:pt idx="0">
                  <c:v>2.8717676629999995</c:v>
                </c:pt>
                <c:pt idx="1">
                  <c:v>2.8789423999999992</c:v>
                </c:pt>
                <c:pt idx="2">
                  <c:v>2.8722085179999994</c:v>
                </c:pt>
                <c:pt idx="3">
                  <c:v>2.7880020999999999</c:v>
                </c:pt>
                <c:pt idx="4">
                  <c:v>2.5820754979999996</c:v>
                </c:pt>
                <c:pt idx="5">
                  <c:v>2.7101388490000007</c:v>
                </c:pt>
                <c:pt idx="6">
                  <c:v>2.5790037899999998</c:v>
                </c:pt>
                <c:pt idx="7">
                  <c:v>2.6326543919999996</c:v>
                </c:pt>
              </c:numLit>
            </c:minus>
          </c:errBars>
          <c:val>
            <c:numRef>
              <c:f>'EMG + ACC (2)'!$AE$8:$AL$8</c:f>
              <c:numCache>
                <c:formatCode>General</c:formatCode>
                <c:ptCount val="8"/>
                <c:pt idx="0">
                  <c:v>12.402272727272729</c:v>
                </c:pt>
                <c:pt idx="1">
                  <c:v>12.464390909090907</c:v>
                </c:pt>
                <c:pt idx="2">
                  <c:v>12.353290909090907</c:v>
                </c:pt>
                <c:pt idx="3">
                  <c:v>12.377654545454543</c:v>
                </c:pt>
                <c:pt idx="4">
                  <c:v>11.813527272727272</c:v>
                </c:pt>
                <c:pt idx="5">
                  <c:v>11.716590909090909</c:v>
                </c:pt>
                <c:pt idx="6">
                  <c:v>11.89929090909091</c:v>
                </c:pt>
                <c:pt idx="7">
                  <c:v>11.731681818181817</c:v>
                </c:pt>
              </c:numCache>
            </c:numRef>
          </c:val>
        </c:ser>
        <c:ser>
          <c:idx val="2"/>
          <c:order val="2"/>
          <c:errBars>
            <c:errBarType val="both"/>
            <c:errValType val="cust"/>
            <c:plus>
              <c:numLit>
                <c:formatCode>General</c:formatCode>
                <c:ptCount val="8"/>
                <c:pt idx="0">
                  <c:v>3.3638600809999999</c:v>
                </c:pt>
                <c:pt idx="1">
                  <c:v>3.3539113660000002</c:v>
                </c:pt>
                <c:pt idx="2">
                  <c:v>3.3863321319999997</c:v>
                </c:pt>
                <c:pt idx="3">
                  <c:v>3.3987098269999998</c:v>
                </c:pt>
                <c:pt idx="4">
                  <c:v>3.2452759119999999</c:v>
                </c:pt>
                <c:pt idx="5">
                  <c:v>3.2651390700000005</c:v>
                </c:pt>
                <c:pt idx="6">
                  <c:v>3.1927606869999998</c:v>
                </c:pt>
                <c:pt idx="7">
                  <c:v>3.1273796600000003</c:v>
                </c:pt>
              </c:numLit>
            </c:plus>
            <c:minus>
              <c:numLit>
                <c:formatCode>General</c:formatCode>
                <c:ptCount val="8"/>
                <c:pt idx="0">
                  <c:v>3.3638600809999999</c:v>
                </c:pt>
                <c:pt idx="1">
                  <c:v>3.3539113660000002</c:v>
                </c:pt>
                <c:pt idx="2">
                  <c:v>3.3863321319999997</c:v>
                </c:pt>
                <c:pt idx="3">
                  <c:v>3.3987098269999998</c:v>
                </c:pt>
                <c:pt idx="4">
                  <c:v>3.2452759119999999</c:v>
                </c:pt>
                <c:pt idx="5">
                  <c:v>3.2651390700000005</c:v>
                </c:pt>
                <c:pt idx="6">
                  <c:v>3.1927606869999998</c:v>
                </c:pt>
                <c:pt idx="7">
                  <c:v>3.1273796600000003</c:v>
                </c:pt>
              </c:numLit>
            </c:minus>
          </c:errBars>
          <c:val>
            <c:numRef>
              <c:f>'EMG + ACC (2)'!$AE$9:$AL$9</c:f>
              <c:numCache>
                <c:formatCode>General</c:formatCode>
                <c:ptCount val="8"/>
                <c:pt idx="0">
                  <c:v>10.266618181818183</c:v>
                </c:pt>
                <c:pt idx="1">
                  <c:v>10.179145454545454</c:v>
                </c:pt>
                <c:pt idx="2">
                  <c:v>10.145145454545455</c:v>
                </c:pt>
                <c:pt idx="3">
                  <c:v>9.8342454545454547</c:v>
                </c:pt>
                <c:pt idx="4">
                  <c:v>9.4677454545454527</c:v>
                </c:pt>
                <c:pt idx="5">
                  <c:v>9.4412090909090907</c:v>
                </c:pt>
                <c:pt idx="6">
                  <c:v>9.3586000000000009</c:v>
                </c:pt>
                <c:pt idx="7">
                  <c:v>9.5897000000000006</c:v>
                </c:pt>
              </c:numCache>
            </c:numRef>
          </c:val>
        </c:ser>
        <c:ser>
          <c:idx val="3"/>
          <c:order val="3"/>
          <c:errBars>
            <c:errBarType val="both"/>
            <c:errValType val="cust"/>
            <c:plus>
              <c:numLit>
                <c:formatCode>General</c:formatCode>
                <c:ptCount val="8"/>
                <c:pt idx="0">
                  <c:v>2.4140239289999998</c:v>
                </c:pt>
                <c:pt idx="1">
                  <c:v>2.4526045269999996</c:v>
                </c:pt>
                <c:pt idx="2">
                  <c:v>2.5432331770000003</c:v>
                </c:pt>
                <c:pt idx="3">
                  <c:v>2.5186555619999997</c:v>
                </c:pt>
                <c:pt idx="4">
                  <c:v>2.3832614599999999</c:v>
                </c:pt>
                <c:pt idx="5">
                  <c:v>2.5081672820000005</c:v>
                </c:pt>
                <c:pt idx="6">
                  <c:v>2.3773217570000007</c:v>
                </c:pt>
                <c:pt idx="7">
                  <c:v>2.3552822719999997</c:v>
                </c:pt>
              </c:numLit>
            </c:plus>
            <c:minus>
              <c:numLit>
                <c:formatCode>General</c:formatCode>
                <c:ptCount val="8"/>
                <c:pt idx="0">
                  <c:v>2.4140239289999998</c:v>
                </c:pt>
                <c:pt idx="1">
                  <c:v>2.4526045269999996</c:v>
                </c:pt>
                <c:pt idx="2">
                  <c:v>2.5432331770000003</c:v>
                </c:pt>
                <c:pt idx="3">
                  <c:v>2.5186555619999997</c:v>
                </c:pt>
                <c:pt idx="4">
                  <c:v>2.3832614599999999</c:v>
                </c:pt>
                <c:pt idx="5">
                  <c:v>2.5081672820000005</c:v>
                </c:pt>
                <c:pt idx="6">
                  <c:v>2.3773217570000007</c:v>
                </c:pt>
                <c:pt idx="7">
                  <c:v>2.3552822719999997</c:v>
                </c:pt>
              </c:numLit>
            </c:minus>
          </c:errBars>
          <c:val>
            <c:numRef>
              <c:f>'EMG + ACC (2)'!$AE$10:$AL$10</c:f>
              <c:numCache>
                <c:formatCode>General</c:formatCode>
                <c:ptCount val="8"/>
                <c:pt idx="0">
                  <c:v>9.6704636363636354</c:v>
                </c:pt>
                <c:pt idx="1">
                  <c:v>9.0568272727272738</c:v>
                </c:pt>
                <c:pt idx="2">
                  <c:v>9.0029909090909097</c:v>
                </c:pt>
                <c:pt idx="3">
                  <c:v>8.8749909090909096</c:v>
                </c:pt>
                <c:pt idx="4">
                  <c:v>8.3359181818181813</c:v>
                </c:pt>
                <c:pt idx="5">
                  <c:v>8.282563636363637</c:v>
                </c:pt>
                <c:pt idx="6">
                  <c:v>8.2366181818181818</c:v>
                </c:pt>
                <c:pt idx="7">
                  <c:v>8.1513000000000009</c:v>
                </c:pt>
              </c:numCache>
            </c:numRef>
          </c:val>
        </c:ser>
        <c:axId val="127005824"/>
        <c:axId val="127007360"/>
      </c:barChart>
      <c:catAx>
        <c:axId val="127005824"/>
        <c:scaling>
          <c:orientation val="minMax"/>
        </c:scaling>
        <c:axPos val="b"/>
        <c:numFmt formatCode="General" sourceLinked="1"/>
        <c:tickLblPos val="nextTo"/>
        <c:crossAx val="127007360"/>
        <c:crosses val="autoZero"/>
        <c:auto val="1"/>
        <c:lblAlgn val="ctr"/>
        <c:lblOffset val="100"/>
      </c:catAx>
      <c:valAx>
        <c:axId val="127007360"/>
        <c:scaling>
          <c:orientation val="minMax"/>
        </c:scaling>
        <c:axPos val="l"/>
        <c:majorGridlines/>
        <c:numFmt formatCode="General" sourceLinked="1"/>
        <c:tickLblPos val="nextTo"/>
        <c:crossAx val="127005824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autoTitleDeleted val="1"/>
    <c:plotArea>
      <c:layout>
        <c:manualLayout>
          <c:layoutTarget val="inner"/>
          <c:xMode val="edge"/>
          <c:yMode val="edge"/>
          <c:x val="0.22416761062761892"/>
          <c:y val="5.1400554097404488E-2"/>
          <c:w val="0.72437040106828754"/>
          <c:h val="0.76622120259416149"/>
        </c:manualLayout>
      </c:layout>
      <c:barChart>
        <c:barDir val="col"/>
        <c:grouping val="clustered"/>
        <c:ser>
          <c:idx val="0"/>
          <c:order val="0"/>
          <c:spPr>
            <a:solidFill>
              <a:schemeClr val="tx2">
                <a:lumMod val="50000"/>
              </a:schemeClr>
            </a:solidFill>
          </c:spPr>
          <c:dPt>
            <c:idx val="0"/>
            <c:spPr>
              <a:solidFill>
                <a:schemeClr val="tx2">
                  <a:lumMod val="75000"/>
                </a:schemeClr>
              </a:solidFill>
            </c:spPr>
          </c:dPt>
          <c:dLbls>
            <c:dLbl>
              <c:idx val="0"/>
              <c:layout/>
              <c:tx>
                <c:rich>
                  <a:bodyPr/>
                  <a:lstStyle/>
                  <a:p>
                    <a:r>
                      <a:rPr lang="en-US" b="1"/>
                      <a:t>1</a:t>
                    </a:r>
                    <a:r>
                      <a:rPr lang="en-US"/>
                      <a:t>3.7%</a:t>
                    </a:r>
                  </a:p>
                </c:rich>
              </c:tx>
              <c:showVal val="1"/>
            </c:dLbl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showVal val="1"/>
          </c:dLbls>
          <c:errBars>
            <c:errBarType val="both"/>
            <c:errValType val="fixedVal"/>
            <c:val val="2"/>
            <c:spPr>
              <a:noFill/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/>
            </c:spPr>
          </c:errBars>
          <c:val>
            <c:numRef>
              <c:f>'EMG + ACC (2)'!$AL$7</c:f>
              <c:numCache>
                <c:formatCode>General</c:formatCode>
                <c:ptCount val="1"/>
                <c:pt idx="0">
                  <c:v>13.69055381369232</c:v>
                </c:pt>
              </c:numCache>
            </c:numRef>
          </c:val>
        </c:ser>
        <c:ser>
          <c:idx val="1"/>
          <c:order val="1"/>
          <c:spPr>
            <a:solidFill>
              <a:schemeClr val="accent1">
                <a:lumMod val="75000"/>
              </a:schemeClr>
            </a:solidFill>
          </c:spPr>
          <c:dLbls>
            <c:dLbl>
              <c:idx val="0"/>
              <c:layout/>
              <c:tx>
                <c:rich>
                  <a:bodyPr/>
                  <a:lstStyle/>
                  <a:p>
                    <a:r>
                      <a:rPr lang="en-US" b="1"/>
                      <a:t>1</a:t>
                    </a:r>
                    <a:r>
                      <a:rPr lang="en-US"/>
                      <a:t>1.7%</a:t>
                    </a:r>
                  </a:p>
                </c:rich>
              </c:tx>
              <c:showVal val="1"/>
            </c:dLbl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showVal val="1"/>
          </c:dLbls>
          <c:errBars>
            <c:errBarType val="both"/>
            <c:errValType val="fixedVal"/>
            <c:val val="3.1273796600000003"/>
            <c:spPr>
              <a:noFill/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/>
            </c:spPr>
          </c:errBars>
          <c:val>
            <c:numRef>
              <c:f>'EMG + ACC (2)'!$AL$8</c:f>
              <c:numCache>
                <c:formatCode>General</c:formatCode>
                <c:ptCount val="1"/>
                <c:pt idx="0">
                  <c:v>11.731681818181817</c:v>
                </c:pt>
              </c:numCache>
            </c:numRef>
          </c:val>
        </c:ser>
        <c:ser>
          <c:idx val="2"/>
          <c:order val="2"/>
          <c:spPr>
            <a:solidFill>
              <a:schemeClr val="accent1"/>
            </a:solidFill>
          </c:spPr>
          <c:dLbls>
            <c:dLbl>
              <c:idx val="0"/>
              <c:layout/>
              <c:tx>
                <c:rich>
                  <a:bodyPr/>
                  <a:lstStyle/>
                  <a:p>
                    <a:r>
                      <a:rPr lang="en-US" b="1"/>
                      <a:t>9</a:t>
                    </a:r>
                    <a:r>
                      <a:rPr lang="en-US"/>
                      <a:t>.5%</a:t>
                    </a:r>
                  </a:p>
                </c:rich>
              </c:tx>
              <c:showVal val="1"/>
            </c:dLbl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showVal val="1"/>
          </c:dLbls>
          <c:errBars>
            <c:errBarType val="both"/>
            <c:errValType val="fixedVal"/>
            <c:val val="2.6326543919999996"/>
            <c:spPr>
              <a:noFill/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/>
            </c:spPr>
          </c:errBars>
          <c:val>
            <c:numRef>
              <c:f>'EMG + ACC (2)'!$AL$9</c:f>
              <c:numCache>
                <c:formatCode>General</c:formatCode>
                <c:ptCount val="1"/>
                <c:pt idx="0">
                  <c:v>9.5897000000000006</c:v>
                </c:pt>
              </c:numCache>
            </c:numRef>
          </c:val>
        </c:ser>
        <c:ser>
          <c:idx val="3"/>
          <c:order val="3"/>
          <c:spPr>
            <a:solidFill>
              <a:schemeClr val="accent1">
                <a:lumMod val="60000"/>
                <a:lumOff val="40000"/>
              </a:schemeClr>
            </a:solidFill>
          </c:spPr>
          <c:dLbls>
            <c:dLbl>
              <c:idx val="0"/>
              <c:layout/>
              <c:tx>
                <c:rich>
                  <a:bodyPr/>
                  <a:lstStyle/>
                  <a:p>
                    <a:r>
                      <a:rPr lang="en-US" b="1"/>
                      <a:t>8</a:t>
                    </a:r>
                    <a:r>
                      <a:rPr lang="en-US"/>
                      <a:t>.1%</a:t>
                    </a:r>
                  </a:p>
                </c:rich>
              </c:tx>
              <c:showVal val="1"/>
            </c:dLbl>
            <c:txPr>
              <a:bodyPr/>
              <a:lstStyle/>
              <a:p>
                <a:pPr>
                  <a:defRPr b="1"/>
                </a:pPr>
                <a:endParaRPr lang="en-US"/>
              </a:p>
            </c:txPr>
            <c:showVal val="1"/>
          </c:dLbls>
          <c:errBars>
            <c:errBarType val="both"/>
            <c:errValType val="fixedVal"/>
            <c:val val="2.3552822719999997"/>
            <c:spPr>
              <a:noFill/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/>
            </c:spPr>
          </c:errBars>
          <c:val>
            <c:numRef>
              <c:f>'EMG + ACC (2)'!$AL$10</c:f>
              <c:numCache>
                <c:formatCode>General</c:formatCode>
                <c:ptCount val="1"/>
                <c:pt idx="0">
                  <c:v>8.1513000000000009</c:v>
                </c:pt>
              </c:numCache>
            </c:numRef>
          </c:val>
        </c:ser>
        <c:dLbls>
          <c:showVal val="1"/>
        </c:dLbls>
        <c:gapWidth val="75"/>
        <c:axId val="77767424"/>
        <c:axId val="77768960"/>
      </c:barChart>
      <c:catAx>
        <c:axId val="77767424"/>
        <c:scaling>
          <c:orientation val="minMax"/>
        </c:scaling>
        <c:delete val="1"/>
        <c:axPos val="b"/>
        <c:majorTickMark val="none"/>
        <c:tickLblPos val="none"/>
        <c:crossAx val="77768960"/>
        <c:crosses val="autoZero"/>
        <c:auto val="1"/>
        <c:lblAlgn val="ctr"/>
        <c:lblOffset val="100"/>
      </c:catAx>
      <c:valAx>
        <c:axId val="77768960"/>
        <c:scaling>
          <c:orientation val="minMax"/>
        </c:scaling>
        <c:axPos val="l"/>
        <c:majorGridlines>
          <c:spPr>
            <a:ln w="3175"/>
          </c:spPr>
        </c:majorGridlines>
        <c:numFmt formatCode="General" sourceLinked="1"/>
        <c:majorTickMark val="none"/>
        <c:tickLblPos val="nextTo"/>
        <c:crossAx val="77767424"/>
        <c:crosses val="autoZero"/>
        <c:crossBetween val="between"/>
      </c:valAx>
    </c:plotArea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  <c:userShapes r:id="rId1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0.13488236267763826"/>
          <c:y val="5.5031055027932783E-2"/>
          <c:w val="0.83208460428932873"/>
          <c:h val="0.71670804995343895"/>
        </c:manualLayout>
      </c:layout>
      <c:lineChart>
        <c:grouping val="standard"/>
        <c:ser>
          <c:idx val="0"/>
          <c:order val="0"/>
          <c:val>
            <c:numRef>
              <c:f>'# of training position average'!$C$15:$R$15</c:f>
              <c:numCache>
                <c:formatCode>General</c:formatCode>
                <c:ptCount val="16"/>
                <c:pt idx="0">
                  <c:v>70.255309805982762</c:v>
                </c:pt>
                <c:pt idx="1">
                  <c:v>76.981864652937645</c:v>
                </c:pt>
                <c:pt idx="2">
                  <c:v>79.902175794134436</c:v>
                </c:pt>
                <c:pt idx="3">
                  <c:v>81.514490634480921</c:v>
                </c:pt>
                <c:pt idx="4">
                  <c:v>82.508174797960564</c:v>
                </c:pt>
                <c:pt idx="5">
                  <c:v>83.170955400082306</c:v>
                </c:pt>
                <c:pt idx="6">
                  <c:v>83.643358334036506</c:v>
                </c:pt>
                <c:pt idx="7">
                  <c:v>83.990829464986319</c:v>
                </c:pt>
                <c:pt idx="8">
                  <c:v>84.25479263633332</c:v>
                </c:pt>
                <c:pt idx="9">
                  <c:v>84.460171542146199</c:v>
                </c:pt>
                <c:pt idx="10">
                  <c:v>84.622523631490708</c:v>
                </c:pt>
                <c:pt idx="11">
                  <c:v>84.7556351622855</c:v>
                </c:pt>
                <c:pt idx="12">
                  <c:v>84.868215491877905</c:v>
                </c:pt>
                <c:pt idx="13">
                  <c:v>84.959665759419423</c:v>
                </c:pt>
                <c:pt idx="14">
                  <c:v>85.031832492126796</c:v>
                </c:pt>
                <c:pt idx="15">
                  <c:v>85.036647489430422</c:v>
                </c:pt>
              </c:numCache>
            </c:numRef>
          </c:val>
        </c:ser>
        <c:marker val="1"/>
        <c:axId val="122112640"/>
        <c:axId val="122114432"/>
      </c:lineChart>
      <c:catAx>
        <c:axId val="122112640"/>
        <c:scaling>
          <c:orientation val="minMax"/>
        </c:scaling>
        <c:axPos val="b"/>
        <c:tickLblPos val="nextTo"/>
        <c:crossAx val="122114432"/>
        <c:crosses val="autoZero"/>
        <c:auto val="1"/>
        <c:lblAlgn val="ctr"/>
        <c:lblOffset val="100"/>
      </c:catAx>
      <c:valAx>
        <c:axId val="122114432"/>
        <c:scaling>
          <c:orientation val="minMax"/>
          <c:min val="65"/>
        </c:scaling>
        <c:axPos val="l"/>
        <c:majorGridlines/>
        <c:numFmt formatCode="General" sourceLinked="1"/>
        <c:tickLblPos val="nextTo"/>
        <c:crossAx val="122112640"/>
        <c:crosses val="autoZero"/>
        <c:crossBetween val="between"/>
      </c:valAx>
    </c:plotArea>
    <c:plotVisOnly val="1"/>
  </c:chart>
  <c:printSettings>
    <c:headerFooter/>
    <c:pageMargins b="0.75000000000000222" l="0.70000000000000062" r="0.70000000000000062" t="0.75000000000000222" header="0.30000000000000032" footer="0.30000000000000032"/>
    <c:pageSetup/>
  </c:printSettings>
  <c:userShapes r:id="rId1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'# of training position average'!$C$33:$R$33</c:f>
              <c:numCache>
                <c:formatCode>General</c:formatCode>
                <c:ptCount val="16"/>
                <c:pt idx="0">
                  <c:v>1</c:v>
                </c:pt>
                <c:pt idx="1">
                  <c:v>0.43031840976375801</c:v>
                </c:pt>
                <c:pt idx="2">
                  <c:v>0.22855589217742461</c:v>
                </c:pt>
                <c:pt idx="3">
                  <c:v>0.13677564052767949</c:v>
                </c:pt>
                <c:pt idx="4">
                  <c:v>8.9771807553209973E-2</c:v>
                </c:pt>
                <c:pt idx="5">
                  <c:v>6.1852774740211933E-2</c:v>
                </c:pt>
                <c:pt idx="6">
                  <c:v>4.3972666811166579E-2</c:v>
                </c:pt>
                <c:pt idx="7">
                  <c:v>3.1569216234795722E-2</c:v>
                </c:pt>
                <c:pt idx="8">
                  <c:v>2.2554824186144993E-2</c:v>
                </c:pt>
                <c:pt idx="9">
                  <c:v>1.5896193710221662E-2</c:v>
                </c:pt>
                <c:pt idx="10">
                  <c:v>1.0833647048981529E-2</c:v>
                </c:pt>
                <c:pt idx="11">
                  <c:v>6.8164932765262653E-3</c:v>
                </c:pt>
                <c:pt idx="12">
                  <c:v>3.7908801367203073E-3</c:v>
                </c:pt>
                <c:pt idx="13">
                  <c:v>2.3805208144518195E-3</c:v>
                </c:pt>
                <c:pt idx="14">
                  <c:v>0</c:v>
                </c:pt>
                <c:pt idx="15">
                  <c:v>2.3563530904470186E-3</c:v>
                </c:pt>
              </c:numCache>
            </c:numRef>
          </c:val>
        </c:ser>
        <c:ser>
          <c:idx val="1"/>
          <c:order val="1"/>
          <c:marker>
            <c:symbol val="none"/>
          </c:marker>
          <c:val>
            <c:numRef>
              <c:f>'# of training position average'!$C$34:$R$34</c:f>
              <c:numCache>
                <c:formatCode>General</c:formatCode>
                <c:ptCount val="16"/>
                <c:pt idx="0">
                  <c:v>1</c:v>
                </c:pt>
                <c:pt idx="1">
                  <c:v>0.62033069171314248</c:v>
                </c:pt>
                <c:pt idx="2">
                  <c:v>0.43497421275525111</c:v>
                </c:pt>
                <c:pt idx="3">
                  <c:v>0.32718933546640899</c:v>
                </c:pt>
                <c:pt idx="4">
                  <c:v>0.25824767151447653</c:v>
                </c:pt>
                <c:pt idx="5">
                  <c:v>0.20861351738956699</c:v>
                </c:pt>
                <c:pt idx="6">
                  <c:v>0.1702660708824465</c:v>
                </c:pt>
                <c:pt idx="7">
                  <c:v>0.13936461086446381</c:v>
                </c:pt>
                <c:pt idx="8">
                  <c:v>0.11395214706045742</c:v>
                </c:pt>
                <c:pt idx="9">
                  <c:v>9.1785232671643832E-2</c:v>
                </c:pt>
                <c:pt idx="10">
                  <c:v>7.2483821823415409E-2</c:v>
                </c:pt>
                <c:pt idx="11">
                  <c:v>5.4770237100732672E-2</c:v>
                </c:pt>
                <c:pt idx="12">
                  <c:v>3.8462828630131264E-2</c:v>
                </c:pt>
                <c:pt idx="13">
                  <c:v>2.3344095489678432E-2</c:v>
                </c:pt>
                <c:pt idx="14">
                  <c:v>9.9794540651595934E-3</c:v>
                </c:pt>
                <c:pt idx="15">
                  <c:v>0</c:v>
                </c:pt>
              </c:numCache>
            </c:numRef>
          </c:val>
        </c:ser>
        <c:ser>
          <c:idx val="2"/>
          <c:order val="2"/>
          <c:marker>
            <c:symbol val="none"/>
          </c:marker>
          <c:val>
            <c:numRef>
              <c:f>'# of training position average'!$C$35:$R$35</c:f>
              <c:numCache>
                <c:formatCode>General</c:formatCode>
                <c:ptCount val="16"/>
                <c:pt idx="0">
                  <c:v>1</c:v>
                </c:pt>
                <c:pt idx="1">
                  <c:v>0.5679012345678971</c:v>
                </c:pt>
                <c:pt idx="2">
                  <c:v>0.36990404448031433</c:v>
                </c:pt>
                <c:pt idx="3">
                  <c:v>0.2579182274097539</c:v>
                </c:pt>
                <c:pt idx="4">
                  <c:v>0.18567918097108413</c:v>
                </c:pt>
                <c:pt idx="5">
                  <c:v>0.13632276909111679</c:v>
                </c:pt>
                <c:pt idx="6">
                  <c:v>0.10047556544718672</c:v>
                </c:pt>
                <c:pt idx="7">
                  <c:v>7.3823268173363363E-2</c:v>
                </c:pt>
                <c:pt idx="8">
                  <c:v>5.3362394040182851E-2</c:v>
                </c:pt>
                <c:pt idx="9">
                  <c:v>3.7613359647156126E-2</c:v>
                </c:pt>
                <c:pt idx="10">
                  <c:v>2.5253187211727472E-2</c:v>
                </c:pt>
                <c:pt idx="11">
                  <c:v>1.5752525357045716E-2</c:v>
                </c:pt>
                <c:pt idx="12">
                  <c:v>7.9962933070308866E-3</c:v>
                </c:pt>
                <c:pt idx="13">
                  <c:v>3.2224314710204076E-3</c:v>
                </c:pt>
                <c:pt idx="14">
                  <c:v>0</c:v>
                </c:pt>
                <c:pt idx="15">
                  <c:v>8.997698263233999E-3</c:v>
                </c:pt>
              </c:numCache>
            </c:numRef>
          </c:val>
        </c:ser>
        <c:ser>
          <c:idx val="3"/>
          <c:order val="3"/>
          <c:marker>
            <c:symbol val="none"/>
          </c:marker>
          <c:val>
            <c:numRef>
              <c:f>'# of training position average'!$C$36:$R$36</c:f>
              <c:numCache>
                <c:formatCode>General</c:formatCode>
                <c:ptCount val="16"/>
                <c:pt idx="0">
                  <c:v>1</c:v>
                </c:pt>
                <c:pt idx="1">
                  <c:v>0.53080419036039694</c:v>
                </c:pt>
                <c:pt idx="2">
                  <c:v>0.30238061698831048</c:v>
                </c:pt>
                <c:pt idx="3">
                  <c:v>0.17859286790122339</c:v>
                </c:pt>
                <c:pt idx="4">
                  <c:v>0.10714173690427831</c:v>
                </c:pt>
                <c:pt idx="5">
                  <c:v>6.3124744562461435E-2</c:v>
                </c:pt>
                <c:pt idx="6">
                  <c:v>3.5598538219364546E-2</c:v>
                </c:pt>
                <c:pt idx="7">
                  <c:v>1.8565601182876867E-2</c:v>
                </c:pt>
                <c:pt idx="8">
                  <c:v>8.1833232640237102E-3</c:v>
                </c:pt>
                <c:pt idx="9">
                  <c:v>2.3333181079672762E-3</c:v>
                </c:pt>
                <c:pt idx="10">
                  <c:v>0</c:v>
                </c:pt>
                <c:pt idx="11">
                  <c:v>8.6115795518403116E-5</c:v>
                </c:pt>
                <c:pt idx="12">
                  <c:v>1.3908556431260148E-3</c:v>
                </c:pt>
                <c:pt idx="13">
                  <c:v>5.1645524573506766E-3</c:v>
                </c:pt>
                <c:pt idx="14">
                  <c:v>8.7039686835125602E-3</c:v>
                </c:pt>
                <c:pt idx="15">
                  <c:v>2.1315085149132336E-2</c:v>
                </c:pt>
              </c:numCache>
            </c:numRef>
          </c:val>
        </c:ser>
        <c:ser>
          <c:idx val="4"/>
          <c:order val="4"/>
          <c:marker>
            <c:symbol val="none"/>
          </c:marker>
          <c:val>
            <c:numRef>
              <c:f>'# of training position average'!$C$37:$R$37</c:f>
              <c:numCache>
                <c:formatCode>General</c:formatCode>
                <c:ptCount val="16"/>
                <c:pt idx="0">
                  <c:v>1</c:v>
                </c:pt>
                <c:pt idx="1">
                  <c:v>0.54667250182348626</c:v>
                </c:pt>
                <c:pt idx="2">
                  <c:v>0.34158174429509269</c:v>
                </c:pt>
                <c:pt idx="3">
                  <c:v>0.23549820857479473</c:v>
                </c:pt>
                <c:pt idx="4">
                  <c:v>0.17333269210731883</c:v>
                </c:pt>
                <c:pt idx="5">
                  <c:v>0.13294171911247066</c:v>
                </c:pt>
                <c:pt idx="6">
                  <c:v>0.10387244265573063</c:v>
                </c:pt>
                <c:pt idx="7">
                  <c:v>8.2376092179022781E-2</c:v>
                </c:pt>
                <c:pt idx="8">
                  <c:v>6.5566311150482365E-2</c:v>
                </c:pt>
                <c:pt idx="9">
                  <c:v>5.1784714191795415E-2</c:v>
                </c:pt>
                <c:pt idx="10">
                  <c:v>4.0067649345584329E-2</c:v>
                </c:pt>
                <c:pt idx="11">
                  <c:v>2.9666963233703571E-2</c:v>
                </c:pt>
                <c:pt idx="12">
                  <c:v>2.0373866833381844E-2</c:v>
                </c:pt>
                <c:pt idx="13">
                  <c:v>1.1448577680521384E-2</c:v>
                </c:pt>
                <c:pt idx="14">
                  <c:v>4.8140043763674444E-3</c:v>
                </c:pt>
                <c:pt idx="15">
                  <c:v>0</c:v>
                </c:pt>
              </c:numCache>
            </c:numRef>
          </c:val>
        </c:ser>
        <c:ser>
          <c:idx val="5"/>
          <c:order val="5"/>
          <c:marker>
            <c:symbol val="none"/>
          </c:marker>
          <c:val>
            <c:numRef>
              <c:f>'# of training position average'!$C$38:$R$38</c:f>
              <c:numCache>
                <c:formatCode>General</c:formatCode>
                <c:ptCount val="16"/>
                <c:pt idx="0">
                  <c:v>1</c:v>
                </c:pt>
                <c:pt idx="1">
                  <c:v>0.54667250182348626</c:v>
                </c:pt>
                <c:pt idx="2">
                  <c:v>0.34158174429509269</c:v>
                </c:pt>
                <c:pt idx="3">
                  <c:v>0.23549820857479473</c:v>
                </c:pt>
                <c:pt idx="4">
                  <c:v>0.17333269210731883</c:v>
                </c:pt>
                <c:pt idx="5">
                  <c:v>0.13294171911247066</c:v>
                </c:pt>
                <c:pt idx="6">
                  <c:v>0.10387244265573063</c:v>
                </c:pt>
                <c:pt idx="7">
                  <c:v>8.2376092179022781E-2</c:v>
                </c:pt>
                <c:pt idx="8">
                  <c:v>6.5566311150482365E-2</c:v>
                </c:pt>
                <c:pt idx="9">
                  <c:v>5.1784714191795415E-2</c:v>
                </c:pt>
                <c:pt idx="10">
                  <c:v>4.0067649345584329E-2</c:v>
                </c:pt>
                <c:pt idx="11">
                  <c:v>2.9666963233703571E-2</c:v>
                </c:pt>
                <c:pt idx="12">
                  <c:v>2.0373866833381844E-2</c:v>
                </c:pt>
                <c:pt idx="13">
                  <c:v>1.1448577680521384E-2</c:v>
                </c:pt>
                <c:pt idx="14">
                  <c:v>4.8140043763674444E-3</c:v>
                </c:pt>
                <c:pt idx="15">
                  <c:v>0</c:v>
                </c:pt>
              </c:numCache>
            </c:numRef>
          </c:val>
        </c:ser>
        <c:ser>
          <c:idx val="6"/>
          <c:order val="6"/>
          <c:marker>
            <c:symbol val="none"/>
          </c:marker>
          <c:val>
            <c:numRef>
              <c:f>'# of training position average'!$C$39:$R$39</c:f>
              <c:numCache>
                <c:formatCode>General</c:formatCode>
                <c:ptCount val="16"/>
                <c:pt idx="0">
                  <c:v>1</c:v>
                </c:pt>
                <c:pt idx="1">
                  <c:v>0.45437512147716447</c:v>
                </c:pt>
                <c:pt idx="2">
                  <c:v>0.27898375676801496</c:v>
                </c:pt>
                <c:pt idx="3">
                  <c:v>0.18738910069522655</c:v>
                </c:pt>
                <c:pt idx="4">
                  <c:v>0.13114535610162847</c:v>
                </c:pt>
                <c:pt idx="5">
                  <c:v>9.4597880253854558E-2</c:v>
                </c:pt>
                <c:pt idx="6">
                  <c:v>6.9360353931781416E-2</c:v>
                </c:pt>
                <c:pt idx="7">
                  <c:v>5.0992019318548146E-2</c:v>
                </c:pt>
                <c:pt idx="8">
                  <c:v>3.7334094476952628E-2</c:v>
                </c:pt>
                <c:pt idx="9">
                  <c:v>2.6900213489138198E-2</c:v>
                </c:pt>
                <c:pt idx="10">
                  <c:v>1.8955776973267793E-2</c:v>
                </c:pt>
                <c:pt idx="11">
                  <c:v>1.2887450741682576E-2</c:v>
                </c:pt>
                <c:pt idx="12">
                  <c:v>8.5830903790099968E-3</c:v>
                </c:pt>
                <c:pt idx="13">
                  <c:v>4.2448979591854273E-3</c:v>
                </c:pt>
                <c:pt idx="14">
                  <c:v>0</c:v>
                </c:pt>
                <c:pt idx="15">
                  <c:v>1.632653061228409E-3</c:v>
                </c:pt>
              </c:numCache>
            </c:numRef>
          </c:val>
        </c:ser>
        <c:ser>
          <c:idx val="7"/>
          <c:order val="7"/>
          <c:marker>
            <c:symbol val="none"/>
          </c:marker>
          <c:val>
            <c:numRef>
              <c:f>'# of training position average'!$C$40:$R$40</c:f>
              <c:numCache>
                <c:formatCode>General</c:formatCode>
                <c:ptCount val="16"/>
                <c:pt idx="0">
                  <c:v>1</c:v>
                </c:pt>
                <c:pt idx="1">
                  <c:v>0.60464128464128319</c:v>
                </c:pt>
                <c:pt idx="2">
                  <c:v>0.42671328671328496</c:v>
                </c:pt>
                <c:pt idx="3">
                  <c:v>0.30788220326681609</c:v>
                </c:pt>
                <c:pt idx="4">
                  <c:v>0.22513554821246987</c:v>
                </c:pt>
                <c:pt idx="5">
                  <c:v>0.16649240425463721</c:v>
                </c:pt>
                <c:pt idx="6">
                  <c:v>0.12306225243288595</c:v>
                </c:pt>
                <c:pt idx="7">
                  <c:v>9.084652031038698E-2</c:v>
                </c:pt>
                <c:pt idx="8">
                  <c:v>6.7008438337105791E-2</c:v>
                </c:pt>
                <c:pt idx="9">
                  <c:v>4.9320376593109325E-2</c:v>
                </c:pt>
                <c:pt idx="10">
                  <c:v>3.6335174796706837E-2</c:v>
                </c:pt>
                <c:pt idx="11">
                  <c:v>2.6121570736957856E-2</c:v>
                </c:pt>
                <c:pt idx="12">
                  <c:v>1.7797757797758672E-2</c:v>
                </c:pt>
                <c:pt idx="13">
                  <c:v>1.1105931105930451E-2</c:v>
                </c:pt>
                <c:pt idx="14">
                  <c:v>5.749805749806134E-3</c:v>
                </c:pt>
                <c:pt idx="15">
                  <c:v>0</c:v>
                </c:pt>
              </c:numCache>
            </c:numRef>
          </c:val>
        </c:ser>
        <c:ser>
          <c:idx val="8"/>
          <c:order val="8"/>
          <c:marker>
            <c:symbol val="none"/>
          </c:marker>
          <c:val>
            <c:numRef>
              <c:f>'# of training position average'!$C$41:$R$41</c:f>
              <c:numCache>
                <c:formatCode>General</c:formatCode>
                <c:ptCount val="16"/>
                <c:pt idx="0">
                  <c:v>1</c:v>
                </c:pt>
                <c:pt idx="1">
                  <c:v>0.52601104972375912</c:v>
                </c:pt>
                <c:pt idx="2">
                  <c:v>0.34873243883188737</c:v>
                </c:pt>
                <c:pt idx="3">
                  <c:v>0.25198372897820276</c:v>
                </c:pt>
                <c:pt idx="4">
                  <c:v>0.19020905429745066</c:v>
                </c:pt>
                <c:pt idx="5">
                  <c:v>0.14774860498617298</c:v>
                </c:pt>
                <c:pt idx="6">
                  <c:v>0.11652760499169383</c:v>
                </c:pt>
                <c:pt idx="7">
                  <c:v>9.2650808982309013E-2</c:v>
                </c:pt>
                <c:pt idx="8">
                  <c:v>7.3218405903500969E-2</c:v>
                </c:pt>
                <c:pt idx="9">
                  <c:v>5.6896032144650888E-2</c:v>
                </c:pt>
                <c:pt idx="10">
                  <c:v>4.2744217108856723E-2</c:v>
                </c:pt>
                <c:pt idx="11">
                  <c:v>2.9996478659461607E-2</c:v>
                </c:pt>
                <c:pt idx="12">
                  <c:v>1.7647987371745843E-2</c:v>
                </c:pt>
                <c:pt idx="13">
                  <c:v>7.5432780847137001E-3</c:v>
                </c:pt>
                <c:pt idx="14">
                  <c:v>0</c:v>
                </c:pt>
                <c:pt idx="15">
                  <c:v>3.3149171270709663E-3</c:v>
                </c:pt>
              </c:numCache>
            </c:numRef>
          </c:val>
        </c:ser>
        <c:ser>
          <c:idx val="9"/>
          <c:order val="9"/>
          <c:marker>
            <c:symbol val="none"/>
          </c:marker>
          <c:val>
            <c:numRef>
              <c:f>'# of training position average'!$C$42:$R$42</c:f>
              <c:numCache>
                <c:formatCode>General</c:formatCode>
                <c:ptCount val="16"/>
                <c:pt idx="0">
                  <c:v>1</c:v>
                </c:pt>
                <c:pt idx="1">
                  <c:v>0.54960256410256203</c:v>
                </c:pt>
                <c:pt idx="2">
                  <c:v>0.33738461538461495</c:v>
                </c:pt>
                <c:pt idx="3">
                  <c:v>0.22660101437024655</c:v>
                </c:pt>
                <c:pt idx="4">
                  <c:v>0.16164095519864585</c:v>
                </c:pt>
                <c:pt idx="5">
                  <c:v>0.11951029739491342</c:v>
                </c:pt>
                <c:pt idx="6">
                  <c:v>8.9786444324906969E-2</c:v>
                </c:pt>
                <c:pt idx="7">
                  <c:v>6.7842926304462578E-2</c:v>
                </c:pt>
                <c:pt idx="8">
                  <c:v>5.1307692307693345E-2</c:v>
                </c:pt>
                <c:pt idx="9">
                  <c:v>3.8733958349342706E-2</c:v>
                </c:pt>
                <c:pt idx="10">
                  <c:v>2.9143068469991932E-2</c:v>
                </c:pt>
                <c:pt idx="11">
                  <c:v>2.1726120033811969E-2</c:v>
                </c:pt>
                <c:pt idx="12">
                  <c:v>1.5782967032967762E-2</c:v>
                </c:pt>
                <c:pt idx="13">
                  <c:v>1.0935897435897695E-2</c:v>
                </c:pt>
                <c:pt idx="14">
                  <c:v>6.9230769230769857E-3</c:v>
                </c:pt>
                <c:pt idx="15">
                  <c:v>0</c:v>
                </c:pt>
              </c:numCache>
            </c:numRef>
          </c:val>
        </c:ser>
        <c:ser>
          <c:idx val="10"/>
          <c:order val="10"/>
          <c:marker>
            <c:symbol val="none"/>
          </c:marker>
          <c:val>
            <c:numRef>
              <c:f>'# of training position average'!$C$43:$R$43</c:f>
              <c:numCache>
                <c:formatCode>General</c:formatCode>
                <c:ptCount val="16"/>
                <c:pt idx="0">
                  <c:v>1</c:v>
                </c:pt>
                <c:pt idx="1">
                  <c:v>0.53773295499969365</c:v>
                </c:pt>
                <c:pt idx="2">
                  <c:v>0.34107923526892886</c:v>
                </c:pt>
                <c:pt idx="3">
                  <c:v>0.23453285357651468</c:v>
                </c:pt>
                <c:pt idx="4">
                  <c:v>0.16956366949678814</c:v>
                </c:pt>
                <c:pt idx="5">
                  <c:v>0.12641464308978764</c:v>
                </c:pt>
                <c:pt idx="6">
                  <c:v>9.5679438235289377E-2</c:v>
                </c:pt>
                <c:pt idx="7">
                  <c:v>7.3040715572925199E-2</c:v>
                </c:pt>
                <c:pt idx="8">
                  <c:v>5.5805394187702653E-2</c:v>
                </c:pt>
                <c:pt idx="9">
                  <c:v>4.230481130968209E-2</c:v>
                </c:pt>
                <c:pt idx="10">
                  <c:v>3.1588419212411636E-2</c:v>
                </c:pt>
                <c:pt idx="11">
                  <c:v>2.2749091816914421E-2</c:v>
                </c:pt>
                <c:pt idx="12">
                  <c:v>1.5220039396525442E-2</c:v>
                </c:pt>
                <c:pt idx="13">
                  <c:v>9.0838760179271383E-3</c:v>
                </c:pt>
                <c:pt idx="14">
                  <c:v>4.0984314174290163E-3</c:v>
                </c:pt>
                <c:pt idx="15">
                  <c:v>3.7616706691112728E-3</c:v>
                </c:pt>
              </c:numCache>
            </c:numRef>
          </c:val>
        </c:ser>
        <c:marker val="1"/>
        <c:axId val="122194944"/>
        <c:axId val="122209024"/>
      </c:lineChart>
      <c:catAx>
        <c:axId val="122194944"/>
        <c:scaling>
          <c:orientation val="minMax"/>
        </c:scaling>
        <c:axPos val="b"/>
        <c:tickLblPos val="nextTo"/>
        <c:crossAx val="122209024"/>
        <c:crosses val="autoZero"/>
        <c:auto val="1"/>
        <c:lblAlgn val="ctr"/>
        <c:lblOffset val="100"/>
      </c:catAx>
      <c:valAx>
        <c:axId val="122209024"/>
        <c:scaling>
          <c:orientation val="minMax"/>
        </c:scaling>
        <c:axPos val="l"/>
        <c:majorGridlines/>
        <c:numFmt formatCode="General" sourceLinked="1"/>
        <c:tickLblPos val="nextTo"/>
        <c:crossAx val="122194944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0451377952755698"/>
          <c:y val="8.1414041994750663E-2"/>
          <c:w val="0.17881955380577441"/>
          <c:h val="0.85106080489938762"/>
        </c:manualLayout>
      </c:layout>
    </c:legend>
    <c:plotVisOnly val="1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'# of training position best'!$C$32:$R$32</c:f>
              <c:numCache>
                <c:formatCode>General</c:formatCode>
                <c:ptCount val="16"/>
                <c:pt idx="0">
                  <c:v>1</c:v>
                </c:pt>
                <c:pt idx="1">
                  <c:v>0.24390243902438821</c:v>
                </c:pt>
                <c:pt idx="2">
                  <c:v>0.12195121951219733</c:v>
                </c:pt>
                <c:pt idx="3">
                  <c:v>6.09756097560996E-2</c:v>
                </c:pt>
                <c:pt idx="4">
                  <c:v>0</c:v>
                </c:pt>
                <c:pt idx="5">
                  <c:v>3.6585365853658673E-2</c:v>
                </c:pt>
                <c:pt idx="6">
                  <c:v>1.2195121951219575E-2</c:v>
                </c:pt>
                <c:pt idx="7">
                  <c:v>1.2195121951219575E-2</c:v>
                </c:pt>
                <c:pt idx="8">
                  <c:v>4.8780487804880077E-2</c:v>
                </c:pt>
                <c:pt idx="9">
                  <c:v>4.8780487804880077E-2</c:v>
                </c:pt>
                <c:pt idx="10">
                  <c:v>8.5365853658538646E-2</c:v>
                </c:pt>
                <c:pt idx="11">
                  <c:v>0.13414634146341686</c:v>
                </c:pt>
                <c:pt idx="12">
                  <c:v>0.18292682926829049</c:v>
                </c:pt>
                <c:pt idx="13">
                  <c:v>0.26829268292682723</c:v>
                </c:pt>
                <c:pt idx="14">
                  <c:v>0.30487804878048591</c:v>
                </c:pt>
                <c:pt idx="15">
                  <c:v>0.45121951219512041</c:v>
                </c:pt>
              </c:numCache>
            </c:numRef>
          </c:val>
        </c:ser>
        <c:ser>
          <c:idx val="1"/>
          <c:order val="1"/>
          <c:marker>
            <c:symbol val="none"/>
          </c:marker>
          <c:val>
            <c:numRef>
              <c:f>'# of training position best'!$C$33:$R$33</c:f>
              <c:numCache>
                <c:formatCode>General</c:formatCode>
                <c:ptCount val="16"/>
                <c:pt idx="0">
                  <c:v>1</c:v>
                </c:pt>
                <c:pt idx="1">
                  <c:v>0.40449438202247051</c:v>
                </c:pt>
                <c:pt idx="2">
                  <c:v>0.29213483146067309</c:v>
                </c:pt>
                <c:pt idx="3">
                  <c:v>0.11610486891385749</c:v>
                </c:pt>
                <c:pt idx="4">
                  <c:v>4.1198501872660186E-2</c:v>
                </c:pt>
                <c:pt idx="5">
                  <c:v>0</c:v>
                </c:pt>
                <c:pt idx="6">
                  <c:v>2.6217228464419633E-2</c:v>
                </c:pt>
                <c:pt idx="7">
                  <c:v>5.9925093632959482E-2</c:v>
                </c:pt>
                <c:pt idx="8">
                  <c:v>9.3632958801497967E-2</c:v>
                </c:pt>
                <c:pt idx="9">
                  <c:v>0.10486891385767841</c:v>
                </c:pt>
                <c:pt idx="10">
                  <c:v>0.12359550561797771</c:v>
                </c:pt>
                <c:pt idx="11">
                  <c:v>0.12359550561797771</c:v>
                </c:pt>
                <c:pt idx="12">
                  <c:v>0.14606741573033724</c:v>
                </c:pt>
                <c:pt idx="13">
                  <c:v>0.17228464419475686</c:v>
                </c:pt>
                <c:pt idx="14">
                  <c:v>0.2172284644194758</c:v>
                </c:pt>
                <c:pt idx="15">
                  <c:v>0.28464419475655411</c:v>
                </c:pt>
              </c:numCache>
            </c:numRef>
          </c:val>
        </c:ser>
        <c:ser>
          <c:idx val="2"/>
          <c:order val="2"/>
          <c:marker>
            <c:symbol val="none"/>
          </c:marker>
          <c:val>
            <c:numRef>
              <c:f>'# of training position best'!$C$34:$R$34</c:f>
              <c:numCache>
                <c:formatCode>General</c:formatCode>
                <c:ptCount val="16"/>
                <c:pt idx="0">
                  <c:v>1</c:v>
                </c:pt>
                <c:pt idx="1">
                  <c:v>0.49632352941175484</c:v>
                </c:pt>
                <c:pt idx="2">
                  <c:v>7.720588235294458E-2</c:v>
                </c:pt>
                <c:pt idx="3">
                  <c:v>0</c:v>
                </c:pt>
                <c:pt idx="4">
                  <c:v>5.5147058823529889E-2</c:v>
                </c:pt>
                <c:pt idx="5">
                  <c:v>4.7794117647053769E-2</c:v>
                </c:pt>
                <c:pt idx="6">
                  <c:v>7.3529411764706523E-2</c:v>
                </c:pt>
                <c:pt idx="7">
                  <c:v>9.9264705882345358E-2</c:v>
                </c:pt>
                <c:pt idx="8">
                  <c:v>0.14338235294117499</c:v>
                </c:pt>
                <c:pt idx="9">
                  <c:v>0.17647058823528994</c:v>
                </c:pt>
                <c:pt idx="10">
                  <c:v>0.19852941176470462</c:v>
                </c:pt>
                <c:pt idx="11">
                  <c:v>0.24264705882353427</c:v>
                </c:pt>
                <c:pt idx="12">
                  <c:v>0.26102941176469724</c:v>
                </c:pt>
                <c:pt idx="13">
                  <c:v>0.27941176470587387</c:v>
                </c:pt>
                <c:pt idx="14">
                  <c:v>0.30514705882352661</c:v>
                </c:pt>
                <c:pt idx="15">
                  <c:v>0.40808823529411026</c:v>
                </c:pt>
              </c:numCache>
            </c:numRef>
          </c:val>
        </c:ser>
        <c:ser>
          <c:idx val="3"/>
          <c:order val="3"/>
          <c:marker>
            <c:symbol val="none"/>
          </c:marker>
          <c:val>
            <c:numRef>
              <c:f>'# of training position best'!$C$35:$R$35</c:f>
              <c:numCache>
                <c:formatCode>General</c:formatCode>
                <c:ptCount val="16"/>
                <c:pt idx="0">
                  <c:v>1</c:v>
                </c:pt>
                <c:pt idx="1">
                  <c:v>0.59090909090908428</c:v>
                </c:pt>
                <c:pt idx="2">
                  <c:v>0.18181818181818021</c:v>
                </c:pt>
                <c:pt idx="3">
                  <c:v>5.0000000000000384E-2</c:v>
                </c:pt>
                <c:pt idx="4">
                  <c:v>2.7272727272727688E-2</c:v>
                </c:pt>
                <c:pt idx="5">
                  <c:v>4.0909090909089799E-2</c:v>
                </c:pt>
                <c:pt idx="6">
                  <c:v>1.3636363636363918E-2</c:v>
                </c:pt>
                <c:pt idx="7">
                  <c:v>2.7272727272727688E-2</c:v>
                </c:pt>
                <c:pt idx="8">
                  <c:v>0</c:v>
                </c:pt>
                <c:pt idx="9">
                  <c:v>7.727272727272641E-2</c:v>
                </c:pt>
                <c:pt idx="10">
                  <c:v>0.10909090909090759</c:v>
                </c:pt>
                <c:pt idx="11">
                  <c:v>0.18181818181818021</c:v>
                </c:pt>
                <c:pt idx="12">
                  <c:v>0.25454545454545313</c:v>
                </c:pt>
                <c:pt idx="13">
                  <c:v>0.29545454545454308</c:v>
                </c:pt>
                <c:pt idx="14">
                  <c:v>0.43636363636363168</c:v>
                </c:pt>
                <c:pt idx="15">
                  <c:v>0.63181818181817417</c:v>
                </c:pt>
              </c:numCache>
            </c:numRef>
          </c:val>
        </c:ser>
        <c:ser>
          <c:idx val="4"/>
          <c:order val="4"/>
          <c:marker>
            <c:symbol val="none"/>
          </c:marker>
          <c:val>
            <c:numRef>
              <c:f>'# of training position best'!$C$36:$R$36</c:f>
              <c:numCache>
                <c:formatCode>General</c:formatCode>
                <c:ptCount val="16"/>
                <c:pt idx="0">
                  <c:v>1</c:v>
                </c:pt>
                <c:pt idx="1">
                  <c:v>0.50134048257372876</c:v>
                </c:pt>
                <c:pt idx="2">
                  <c:v>0.12332439678283677</c:v>
                </c:pt>
                <c:pt idx="3">
                  <c:v>0</c:v>
                </c:pt>
                <c:pt idx="4">
                  <c:v>8.0428954423619817E-3</c:v>
                </c:pt>
                <c:pt idx="5">
                  <c:v>1.3404825737266693E-2</c:v>
                </c:pt>
                <c:pt idx="6">
                  <c:v>2.6809651474533205E-2</c:v>
                </c:pt>
                <c:pt idx="7">
                  <c:v>5.6300268096513673E-2</c:v>
                </c:pt>
                <c:pt idx="8">
                  <c:v>5.6300268096513673E-2</c:v>
                </c:pt>
                <c:pt idx="9">
                  <c:v>8.5790884718494317E-2</c:v>
                </c:pt>
                <c:pt idx="10">
                  <c:v>0.10991957104558009</c:v>
                </c:pt>
                <c:pt idx="11">
                  <c:v>0.1152815013404848</c:v>
                </c:pt>
                <c:pt idx="12">
                  <c:v>0.16621983914209393</c:v>
                </c:pt>
                <c:pt idx="13">
                  <c:v>0.21179624664878818</c:v>
                </c:pt>
                <c:pt idx="14">
                  <c:v>0.24664879356568337</c:v>
                </c:pt>
                <c:pt idx="15">
                  <c:v>0.29222520107238781</c:v>
                </c:pt>
              </c:numCache>
            </c:numRef>
          </c:val>
        </c:ser>
        <c:ser>
          <c:idx val="5"/>
          <c:order val="5"/>
          <c:marker>
            <c:symbol val="none"/>
          </c:marker>
          <c:val>
            <c:numRef>
              <c:f>'# of training position best'!$C$37:$R$37</c:f>
              <c:numCache>
                <c:formatCode>General</c:formatCode>
                <c:ptCount val="16"/>
                <c:pt idx="0">
                  <c:v>1</c:v>
                </c:pt>
                <c:pt idx="1">
                  <c:v>0.38440111420613005</c:v>
                </c:pt>
                <c:pt idx="2">
                  <c:v>0.28690807799443474</c:v>
                </c:pt>
                <c:pt idx="3">
                  <c:v>0.18662952646239869</c:v>
                </c:pt>
                <c:pt idx="4">
                  <c:v>0</c:v>
                </c:pt>
                <c:pt idx="5">
                  <c:v>2.7855153203347412E-2</c:v>
                </c:pt>
                <c:pt idx="6">
                  <c:v>4.1782729805021214E-2</c:v>
                </c:pt>
                <c:pt idx="7">
                  <c:v>8.6350974930362437E-2</c:v>
                </c:pt>
                <c:pt idx="8">
                  <c:v>0.1337047353760448</c:v>
                </c:pt>
                <c:pt idx="9">
                  <c:v>0.16991643454039432</c:v>
                </c:pt>
                <c:pt idx="10">
                  <c:v>0.23119777158775029</c:v>
                </c:pt>
                <c:pt idx="11">
                  <c:v>0.32869080779944559</c:v>
                </c:pt>
                <c:pt idx="12">
                  <c:v>0.41225626740947763</c:v>
                </c:pt>
                <c:pt idx="13">
                  <c:v>0.51810584958217498</c:v>
                </c:pt>
                <c:pt idx="14">
                  <c:v>0.63509749303621543</c:v>
                </c:pt>
                <c:pt idx="15">
                  <c:v>0.76323119777158854</c:v>
                </c:pt>
              </c:numCache>
            </c:numRef>
          </c:val>
        </c:ser>
        <c:ser>
          <c:idx val="6"/>
          <c:order val="6"/>
          <c:marker>
            <c:symbol val="none"/>
          </c:marker>
          <c:val>
            <c:numRef>
              <c:f>'# of training position best'!$C$38:$R$38</c:f>
              <c:numCache>
                <c:formatCode>General</c:formatCode>
                <c:ptCount val="16"/>
                <c:pt idx="0">
                  <c:v>1</c:v>
                </c:pt>
                <c:pt idx="1">
                  <c:v>0.43959731543623959</c:v>
                </c:pt>
                <c:pt idx="2">
                  <c:v>0.31543624161073675</c:v>
                </c:pt>
                <c:pt idx="3">
                  <c:v>0.17449664429530437</c:v>
                </c:pt>
                <c:pt idx="4">
                  <c:v>2.6845637583895104E-2</c:v>
                </c:pt>
                <c:pt idx="5">
                  <c:v>3.3557046979865765E-2</c:v>
                </c:pt>
                <c:pt idx="6">
                  <c:v>0</c:v>
                </c:pt>
                <c:pt idx="7">
                  <c:v>1.3422818791947552E-2</c:v>
                </c:pt>
                <c:pt idx="8">
                  <c:v>3.8590604026848323E-2</c:v>
                </c:pt>
                <c:pt idx="9">
                  <c:v>3.1879194630871424E-2</c:v>
                </c:pt>
                <c:pt idx="10">
                  <c:v>7.2147651006713637E-2</c:v>
                </c:pt>
                <c:pt idx="11">
                  <c:v>0.10906040268456763</c:v>
                </c:pt>
                <c:pt idx="12">
                  <c:v>0.14429530201342103</c:v>
                </c:pt>
                <c:pt idx="13">
                  <c:v>0.17617449664429871</c:v>
                </c:pt>
                <c:pt idx="14">
                  <c:v>0.22147651006711724</c:v>
                </c:pt>
                <c:pt idx="15">
                  <c:v>0.27348993288590645</c:v>
                </c:pt>
              </c:numCache>
            </c:numRef>
          </c:val>
        </c:ser>
        <c:ser>
          <c:idx val="7"/>
          <c:order val="7"/>
          <c:marker>
            <c:symbol val="none"/>
          </c:marker>
          <c:val>
            <c:numRef>
              <c:f>'# of training position best'!$C$39:$R$39</c:f>
              <c:numCache>
                <c:formatCode>General</c:formatCode>
                <c:ptCount val="16"/>
                <c:pt idx="0">
                  <c:v>1</c:v>
                </c:pt>
                <c:pt idx="1">
                  <c:v>0.40740740740741405</c:v>
                </c:pt>
                <c:pt idx="2">
                  <c:v>0.19341563786009069</c:v>
                </c:pt>
                <c:pt idx="3">
                  <c:v>4.9382716049383574E-2</c:v>
                </c:pt>
                <c:pt idx="4">
                  <c:v>0</c:v>
                </c:pt>
                <c:pt idx="5">
                  <c:v>2.0576131687248478E-2</c:v>
                </c:pt>
                <c:pt idx="6">
                  <c:v>8.2304526748977536E-2</c:v>
                </c:pt>
                <c:pt idx="7">
                  <c:v>9.0534979423879988E-2</c:v>
                </c:pt>
                <c:pt idx="8">
                  <c:v>0.16872427983539864</c:v>
                </c:pt>
                <c:pt idx="9">
                  <c:v>0.18106995884774468</c:v>
                </c:pt>
                <c:pt idx="10">
                  <c:v>0.19753086419753429</c:v>
                </c:pt>
                <c:pt idx="11">
                  <c:v>0.23045267489712826</c:v>
                </c:pt>
                <c:pt idx="12">
                  <c:v>0.2633744855967069</c:v>
                </c:pt>
                <c:pt idx="13">
                  <c:v>0.27983539094651183</c:v>
                </c:pt>
                <c:pt idx="14">
                  <c:v>0.34567901234568443</c:v>
                </c:pt>
                <c:pt idx="15">
                  <c:v>0.49794238683127823</c:v>
                </c:pt>
              </c:numCache>
            </c:numRef>
          </c:val>
        </c:ser>
        <c:ser>
          <c:idx val="8"/>
          <c:order val="8"/>
          <c:marker>
            <c:symbol val="none"/>
          </c:marker>
          <c:val>
            <c:numRef>
              <c:f>'# of training position best'!$C$40:$R$40</c:f>
              <c:numCache>
                <c:formatCode>General</c:formatCode>
                <c:ptCount val="16"/>
                <c:pt idx="0">
                  <c:v>1</c:v>
                </c:pt>
                <c:pt idx="1">
                  <c:v>0.27230046948356929</c:v>
                </c:pt>
                <c:pt idx="2">
                  <c:v>0.15023474178403851</c:v>
                </c:pt>
                <c:pt idx="3">
                  <c:v>0.12441314553990676</c:v>
                </c:pt>
                <c:pt idx="4">
                  <c:v>6.1032863849765841E-2</c:v>
                </c:pt>
                <c:pt idx="5">
                  <c:v>2.8169014084507768E-2</c:v>
                </c:pt>
                <c:pt idx="6">
                  <c:v>1.4084507042254352E-2</c:v>
                </c:pt>
                <c:pt idx="7">
                  <c:v>0</c:v>
                </c:pt>
                <c:pt idx="8">
                  <c:v>1.8779342723005438E-2</c:v>
                </c:pt>
                <c:pt idx="9">
                  <c:v>3.5211267605634082E-2</c:v>
                </c:pt>
                <c:pt idx="10">
                  <c:v>7.0422535211268095E-2</c:v>
                </c:pt>
                <c:pt idx="11">
                  <c:v>9.6244131455399853E-2</c:v>
                </c:pt>
                <c:pt idx="12">
                  <c:v>0.14553990610328743</c:v>
                </c:pt>
                <c:pt idx="13">
                  <c:v>0.17370892018779427</c:v>
                </c:pt>
                <c:pt idx="14">
                  <c:v>0.21361502347417952</c:v>
                </c:pt>
                <c:pt idx="15">
                  <c:v>0.24178403755868633</c:v>
                </c:pt>
              </c:numCache>
            </c:numRef>
          </c:val>
        </c:ser>
        <c:ser>
          <c:idx val="9"/>
          <c:order val="9"/>
          <c:marker>
            <c:symbol val="none"/>
          </c:marker>
          <c:val>
            <c:numRef>
              <c:f>'# of training position best'!$C$41:$R$41</c:f>
              <c:numCache>
                <c:formatCode>General</c:formatCode>
                <c:ptCount val="16"/>
                <c:pt idx="0">
                  <c:v>1</c:v>
                </c:pt>
                <c:pt idx="1">
                  <c:v>0.42276422764227639</c:v>
                </c:pt>
                <c:pt idx="2">
                  <c:v>0.12601626016260148</c:v>
                </c:pt>
                <c:pt idx="3">
                  <c:v>6.5040650406504752E-2</c:v>
                </c:pt>
                <c:pt idx="4">
                  <c:v>3.2520325203252341E-2</c:v>
                </c:pt>
                <c:pt idx="5">
                  <c:v>0</c:v>
                </c:pt>
                <c:pt idx="6">
                  <c:v>1.6260162601626171E-2</c:v>
                </c:pt>
                <c:pt idx="7">
                  <c:v>1.6260162601626171E-2</c:v>
                </c:pt>
                <c:pt idx="8">
                  <c:v>2.0325203252032714E-2</c:v>
                </c:pt>
                <c:pt idx="9">
                  <c:v>2.8455284552845798E-2</c:v>
                </c:pt>
                <c:pt idx="10">
                  <c:v>6.0975609756098205E-2</c:v>
                </c:pt>
                <c:pt idx="11">
                  <c:v>7.7235772357724372E-2</c:v>
                </c:pt>
                <c:pt idx="12">
                  <c:v>0.10975609756097529</c:v>
                </c:pt>
                <c:pt idx="13">
                  <c:v>0.13821138211382109</c:v>
                </c:pt>
                <c:pt idx="14">
                  <c:v>0.20731707317073231</c:v>
                </c:pt>
                <c:pt idx="15">
                  <c:v>0.29268292682926839</c:v>
                </c:pt>
              </c:numCache>
            </c:numRef>
          </c:val>
        </c:ser>
        <c:ser>
          <c:idx val="10"/>
          <c:order val="10"/>
          <c:marker>
            <c:symbol val="none"/>
          </c:marker>
          <c:val>
            <c:numRef>
              <c:f>'# of training position best'!$C$42:$R$42</c:f>
              <c:numCache>
                <c:formatCode>General</c:formatCode>
                <c:ptCount val="16"/>
                <c:pt idx="0">
                  <c:v>1</c:v>
                </c:pt>
                <c:pt idx="1">
                  <c:v>0.41634404581170559</c:v>
                </c:pt>
                <c:pt idx="2">
                  <c:v>0.18684454713387341</c:v>
                </c:pt>
                <c:pt idx="3">
                  <c:v>8.2704316142345566E-2</c:v>
                </c:pt>
                <c:pt idx="4">
                  <c:v>2.52060010048193E-2</c:v>
                </c:pt>
                <c:pt idx="5">
                  <c:v>2.4885074610203839E-2</c:v>
                </c:pt>
                <c:pt idx="6">
                  <c:v>3.0681970348912214E-2</c:v>
                </c:pt>
                <c:pt idx="7">
                  <c:v>4.6152685258358188E-2</c:v>
                </c:pt>
                <c:pt idx="8">
                  <c:v>7.222202328573965E-2</c:v>
                </c:pt>
                <c:pt idx="9">
                  <c:v>9.3971574206655945E-2</c:v>
                </c:pt>
                <c:pt idx="10">
                  <c:v>0.1258775682937073</c:v>
                </c:pt>
                <c:pt idx="11">
                  <c:v>0.16391723782578596</c:v>
                </c:pt>
                <c:pt idx="12">
                  <c:v>0.208601100913474</c:v>
                </c:pt>
                <c:pt idx="13">
                  <c:v>0.25132759234053903</c:v>
                </c:pt>
                <c:pt idx="14">
                  <c:v>0.31334511140467325</c:v>
                </c:pt>
                <c:pt idx="15">
                  <c:v>0.41371258070130745</c:v>
                </c:pt>
              </c:numCache>
            </c:numRef>
          </c:val>
        </c:ser>
        <c:marker val="1"/>
        <c:axId val="122270848"/>
        <c:axId val="122272384"/>
      </c:lineChart>
      <c:catAx>
        <c:axId val="122270848"/>
        <c:scaling>
          <c:orientation val="minMax"/>
        </c:scaling>
        <c:axPos val="b"/>
        <c:tickLblPos val="nextTo"/>
        <c:crossAx val="122272384"/>
        <c:crosses val="autoZero"/>
        <c:auto val="1"/>
        <c:lblAlgn val="ctr"/>
        <c:lblOffset val="100"/>
      </c:catAx>
      <c:valAx>
        <c:axId val="122272384"/>
        <c:scaling>
          <c:orientation val="minMax"/>
        </c:scaling>
        <c:axPos val="l"/>
        <c:majorGridlines/>
        <c:numFmt formatCode="General" sourceLinked="1"/>
        <c:tickLblPos val="nextTo"/>
        <c:crossAx val="12227084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0451377952755698"/>
          <c:y val="3.9747375328084124E-2"/>
          <c:w val="0.17881955380577441"/>
          <c:h val="0.93439413823272088"/>
        </c:manualLayout>
      </c:layout>
    </c:legend>
    <c:plotVisOnly val="1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>
        <c:manualLayout>
          <c:layoutTarget val="inner"/>
          <c:xMode val="edge"/>
          <c:yMode val="edge"/>
          <c:x val="0.12198840769903746"/>
          <c:y val="5.1400554097404488E-2"/>
          <c:w val="0.66605314960629924"/>
          <c:h val="0.77706401283172999"/>
        </c:manualLayout>
      </c:layout>
      <c:lineChart>
        <c:grouping val="standard"/>
        <c:ser>
          <c:idx val="0"/>
          <c:order val="0"/>
          <c:tx>
            <c:v>Best</c:v>
          </c:tx>
          <c:errBars>
            <c:errDir val="y"/>
            <c:errBarType val="both"/>
            <c:errValType val="cust"/>
            <c:plus>
              <c:numLit>
                <c:formatCode>General</c:formatCode>
                <c:ptCount val="16"/>
                <c:pt idx="0">
                  <c:v>4.101848553</c:v>
                </c:pt>
                <c:pt idx="1">
                  <c:v>3.6010762780000003</c:v>
                </c:pt>
                <c:pt idx="2">
                  <c:v>3.5191650149999996</c:v>
                </c:pt>
                <c:pt idx="3">
                  <c:v>3.3622619049999996</c:v>
                </c:pt>
                <c:pt idx="4">
                  <c:v>3.1845902820000007</c:v>
                </c:pt>
                <c:pt idx="5">
                  <c:v>3.2147651809999997</c:v>
                </c:pt>
                <c:pt idx="6">
                  <c:v>3.1857182420000005</c:v>
                </c:pt>
                <c:pt idx="7">
                  <c:v>3.2050424559999997</c:v>
                </c:pt>
                <c:pt idx="8">
                  <c:v>3.2490611070000002</c:v>
                </c:pt>
                <c:pt idx="9">
                  <c:v>3.2345717180000007</c:v>
                </c:pt>
                <c:pt idx="10">
                  <c:v>3.2727443259999998</c:v>
                </c:pt>
                <c:pt idx="11">
                  <c:v>3.3218396619999999</c:v>
                </c:pt>
                <c:pt idx="12">
                  <c:v>3.3523612329999999</c:v>
                </c:pt>
                <c:pt idx="13">
                  <c:v>3.3842702349999998</c:v>
                </c:pt>
                <c:pt idx="14">
                  <c:v>3.4286665649999999</c:v>
                </c:pt>
                <c:pt idx="15">
                  <c:v>3.4859127399999998</c:v>
                </c:pt>
              </c:numLit>
            </c:plus>
            <c:minus>
              <c:numLit>
                <c:formatCode>General</c:formatCode>
                <c:ptCount val="16"/>
                <c:pt idx="0">
                  <c:v>4.101848553</c:v>
                </c:pt>
                <c:pt idx="1">
                  <c:v>3.6010762780000003</c:v>
                </c:pt>
                <c:pt idx="2">
                  <c:v>3.5191650149999996</c:v>
                </c:pt>
                <c:pt idx="3">
                  <c:v>3.3622619049999996</c:v>
                </c:pt>
                <c:pt idx="4">
                  <c:v>3.1845902820000007</c:v>
                </c:pt>
                <c:pt idx="5">
                  <c:v>3.2147651809999997</c:v>
                </c:pt>
                <c:pt idx="6">
                  <c:v>3.1857182420000005</c:v>
                </c:pt>
                <c:pt idx="7">
                  <c:v>3.2050424559999997</c:v>
                </c:pt>
                <c:pt idx="8">
                  <c:v>3.2490611070000002</c:v>
                </c:pt>
                <c:pt idx="9">
                  <c:v>3.2345717180000007</c:v>
                </c:pt>
                <c:pt idx="10">
                  <c:v>3.2727443259999998</c:v>
                </c:pt>
                <c:pt idx="11">
                  <c:v>3.3218396619999999</c:v>
                </c:pt>
                <c:pt idx="12">
                  <c:v>3.3523612329999999</c:v>
                </c:pt>
                <c:pt idx="13">
                  <c:v>3.3842702349999998</c:v>
                </c:pt>
                <c:pt idx="14">
                  <c:v>3.4286665649999999</c:v>
                </c:pt>
                <c:pt idx="15">
                  <c:v>3.4859127399999998</c:v>
                </c:pt>
              </c:numLit>
            </c:minus>
          </c:errBars>
          <c:val>
            <c:numRef>
              <c:f>'# of training position best'!$C$13:$R$13</c:f>
              <c:numCache>
                <c:formatCode>General</c:formatCode>
                <c:ptCount val="16"/>
                <c:pt idx="0">
                  <c:v>80.012877772418619</c:v>
                </c:pt>
                <c:pt idx="1">
                  <c:v>84.785401357540579</c:v>
                </c:pt>
                <c:pt idx="2">
                  <c:v>86.579129214971573</c:v>
                </c:pt>
                <c:pt idx="3">
                  <c:v>87.459139010949443</c:v>
                </c:pt>
                <c:pt idx="4">
                  <c:v>88.031499836827976</c:v>
                </c:pt>
                <c:pt idx="5">
                  <c:v>88.052965452803846</c:v>
                </c:pt>
                <c:pt idx="6">
                  <c:v>88.028870900447586</c:v>
                </c:pt>
                <c:pt idx="7">
                  <c:v>87.895176040478674</c:v>
                </c:pt>
                <c:pt idx="8">
                  <c:v>87.686537241625501</c:v>
                </c:pt>
                <c:pt idx="9">
                  <c:v>87.523432007189925</c:v>
                </c:pt>
                <c:pt idx="10">
                  <c:v>87.248076683792021</c:v>
                </c:pt>
                <c:pt idx="11">
                  <c:v>86.943234721906464</c:v>
                </c:pt>
                <c:pt idx="12">
                  <c:v>86.574345996497811</c:v>
                </c:pt>
                <c:pt idx="13">
                  <c:v>86.240269659238194</c:v>
                </c:pt>
                <c:pt idx="14">
                  <c:v>85.745483411116538</c:v>
                </c:pt>
                <c:pt idx="15">
                  <c:v>85.036647489430422</c:v>
                </c:pt>
              </c:numCache>
            </c:numRef>
          </c:val>
        </c:ser>
        <c:ser>
          <c:idx val="1"/>
          <c:order val="1"/>
          <c:tx>
            <c:v>Average</c:v>
          </c:tx>
          <c:errBars>
            <c:errDir val="y"/>
            <c:errBarType val="both"/>
            <c:errValType val="cust"/>
            <c:plus>
              <c:numLit>
                <c:formatCode>General</c:formatCode>
                <c:ptCount val="16"/>
                <c:pt idx="0">
                  <c:v>4.4395689540000012</c:v>
                </c:pt>
                <c:pt idx="1">
                  <c:v>4.0818835010000001</c:v>
                </c:pt>
                <c:pt idx="2">
                  <c:v>3.9528086959999991</c:v>
                </c:pt>
                <c:pt idx="3">
                  <c:v>3.8427075309999998</c:v>
                </c:pt>
                <c:pt idx="4">
                  <c:v>3.75239148</c:v>
                </c:pt>
                <c:pt idx="5">
                  <c:v>3.6844406059999999</c:v>
                </c:pt>
                <c:pt idx="6">
                  <c:v>3.6320570549999998</c:v>
                </c:pt>
                <c:pt idx="7">
                  <c:v>3.5925317860000003</c:v>
                </c:pt>
                <c:pt idx="8">
                  <c:v>3.5631626680000004</c:v>
                </c:pt>
                <c:pt idx="9">
                  <c:v>3.541534742000001</c:v>
                </c:pt>
                <c:pt idx="10">
                  <c:v>3.525984395</c:v>
                </c:pt>
                <c:pt idx="11">
                  <c:v>3.5139868359999999</c:v>
                </c:pt>
                <c:pt idx="12">
                  <c:v>3.5040034869999999</c:v>
                </c:pt>
                <c:pt idx="13">
                  <c:v>3.4960440229999992</c:v>
                </c:pt>
                <c:pt idx="14">
                  <c:v>3.4901244500000002</c:v>
                </c:pt>
                <c:pt idx="15">
                  <c:v>3.4859127399999998</c:v>
                </c:pt>
              </c:numLit>
            </c:plus>
            <c:minus>
              <c:numLit>
                <c:formatCode>General</c:formatCode>
                <c:ptCount val="16"/>
                <c:pt idx="0">
                  <c:v>4.4395689540000012</c:v>
                </c:pt>
                <c:pt idx="1">
                  <c:v>4.0818835010000001</c:v>
                </c:pt>
                <c:pt idx="2">
                  <c:v>3.9528086959999991</c:v>
                </c:pt>
                <c:pt idx="3">
                  <c:v>3.8427075309999998</c:v>
                </c:pt>
                <c:pt idx="4">
                  <c:v>3.75239148</c:v>
                </c:pt>
                <c:pt idx="5">
                  <c:v>3.6844406059999999</c:v>
                </c:pt>
                <c:pt idx="6">
                  <c:v>3.6320570549999998</c:v>
                </c:pt>
                <c:pt idx="7">
                  <c:v>3.5925317860000003</c:v>
                </c:pt>
                <c:pt idx="8">
                  <c:v>3.5631626680000004</c:v>
                </c:pt>
                <c:pt idx="9">
                  <c:v>3.541534742000001</c:v>
                </c:pt>
                <c:pt idx="10">
                  <c:v>3.525984395</c:v>
                </c:pt>
                <c:pt idx="11">
                  <c:v>3.5139868359999999</c:v>
                </c:pt>
                <c:pt idx="12">
                  <c:v>3.5040034869999999</c:v>
                </c:pt>
                <c:pt idx="13">
                  <c:v>3.4960440229999992</c:v>
                </c:pt>
                <c:pt idx="14">
                  <c:v>3.4901244500000002</c:v>
                </c:pt>
                <c:pt idx="15">
                  <c:v>3.4859127399999998</c:v>
                </c:pt>
              </c:numLit>
            </c:minus>
          </c:errBars>
          <c:val>
            <c:numRef>
              <c:f>'# of training position best'!$C$14:$R$14</c:f>
              <c:numCache>
                <c:formatCode>General</c:formatCode>
                <c:ptCount val="16"/>
                <c:pt idx="0">
                  <c:v>70.255309805982762</c:v>
                </c:pt>
                <c:pt idx="1">
                  <c:v>76.981864652937645</c:v>
                </c:pt>
                <c:pt idx="2">
                  <c:v>79.902175794134436</c:v>
                </c:pt>
                <c:pt idx="3">
                  <c:v>81.514490634480921</c:v>
                </c:pt>
                <c:pt idx="4">
                  <c:v>82.508174797960564</c:v>
                </c:pt>
                <c:pt idx="5">
                  <c:v>83.170955400082306</c:v>
                </c:pt>
                <c:pt idx="6">
                  <c:v>83.643358334036506</c:v>
                </c:pt>
                <c:pt idx="7">
                  <c:v>83.990829464986319</c:v>
                </c:pt>
                <c:pt idx="8">
                  <c:v>84.25479263633332</c:v>
                </c:pt>
                <c:pt idx="9">
                  <c:v>84.460171542146199</c:v>
                </c:pt>
                <c:pt idx="10">
                  <c:v>84.622523631490708</c:v>
                </c:pt>
                <c:pt idx="11">
                  <c:v>84.7556351622855</c:v>
                </c:pt>
                <c:pt idx="12">
                  <c:v>84.868215491877905</c:v>
                </c:pt>
                <c:pt idx="13">
                  <c:v>84.959665759419423</c:v>
                </c:pt>
                <c:pt idx="14">
                  <c:v>85.031832492126796</c:v>
                </c:pt>
                <c:pt idx="15">
                  <c:v>85.036647489430422</c:v>
                </c:pt>
              </c:numCache>
            </c:numRef>
          </c:val>
        </c:ser>
        <c:marker val="1"/>
        <c:axId val="122297728"/>
        <c:axId val="122324096"/>
      </c:lineChart>
      <c:catAx>
        <c:axId val="122297728"/>
        <c:scaling>
          <c:orientation val="minMax"/>
        </c:scaling>
        <c:axPos val="b"/>
        <c:tickLblPos val="nextTo"/>
        <c:crossAx val="122324096"/>
        <c:crosses val="autoZero"/>
        <c:auto val="1"/>
        <c:lblAlgn val="ctr"/>
        <c:lblOffset val="100"/>
      </c:catAx>
      <c:valAx>
        <c:axId val="122324096"/>
        <c:scaling>
          <c:orientation val="minMax"/>
          <c:max val="95"/>
          <c:min val="65"/>
        </c:scaling>
        <c:axPos val="l"/>
        <c:majorGridlines/>
        <c:numFmt formatCode="General" sourceLinked="1"/>
        <c:tickLblPos val="nextTo"/>
        <c:crossAx val="122297728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  <c:userShapes r:id="rId1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CA"/>
  <c:chart>
    <c:plotArea>
      <c:layout/>
      <c:lineChart>
        <c:grouping val="standard"/>
        <c:ser>
          <c:idx val="0"/>
          <c:order val="0"/>
          <c:marker>
            <c:symbol val="none"/>
          </c:marker>
          <c:val>
            <c:numRef>
              <c:f>'# of training pos incremental'!$AA$4:$AP$4</c:f>
              <c:numCache>
                <c:formatCode>General</c:formatCode>
                <c:ptCount val="16"/>
                <c:pt idx="0">
                  <c:v>6.25</c:v>
                </c:pt>
                <c:pt idx="1">
                  <c:v>3.2894736842105301</c:v>
                </c:pt>
                <c:pt idx="2">
                  <c:v>2.7631578947368403</c:v>
                </c:pt>
                <c:pt idx="3">
                  <c:v>2.8289473684210495</c:v>
                </c:pt>
                <c:pt idx="4">
                  <c:v>2.5</c:v>
                </c:pt>
                <c:pt idx="5">
                  <c:v>2.3026315789473699</c:v>
                </c:pt>
                <c:pt idx="6">
                  <c:v>2.17105263157895</c:v>
                </c:pt>
                <c:pt idx="7">
                  <c:v>2.5</c:v>
                </c:pt>
                <c:pt idx="8">
                  <c:v>2.8289473684210495</c:v>
                </c:pt>
                <c:pt idx="9">
                  <c:v>3.0921052631579</c:v>
                </c:pt>
                <c:pt idx="10">
                  <c:v>3.0921052631579</c:v>
                </c:pt>
                <c:pt idx="11">
                  <c:v>3.3552631578947398</c:v>
                </c:pt>
                <c:pt idx="12">
                  <c:v>3.6842105263157898</c:v>
                </c:pt>
                <c:pt idx="13">
                  <c:v>4.4078947368421098</c:v>
                </c:pt>
                <c:pt idx="14">
                  <c:v>4.4736842105263204</c:v>
                </c:pt>
                <c:pt idx="15">
                  <c:v>4.9342105263157894</c:v>
                </c:pt>
              </c:numCache>
            </c:numRef>
          </c:val>
        </c:ser>
        <c:ser>
          <c:idx val="1"/>
          <c:order val="1"/>
          <c:marker>
            <c:symbol val="none"/>
          </c:marker>
          <c:val>
            <c:numRef>
              <c:f>'# of training pos incremental'!$AA$5:$AP$5</c:f>
              <c:numCache>
                <c:formatCode>General</c:formatCode>
                <c:ptCount val="16"/>
                <c:pt idx="0">
                  <c:v>11.497273503712</c:v>
                </c:pt>
                <c:pt idx="1">
                  <c:v>2.4308521122133899</c:v>
                </c:pt>
                <c:pt idx="2">
                  <c:v>1.11687799750345</c:v>
                </c:pt>
                <c:pt idx="3">
                  <c:v>1.18257670323895</c:v>
                </c:pt>
                <c:pt idx="4">
                  <c:v>0.59128835161947302</c:v>
                </c:pt>
                <c:pt idx="5">
                  <c:v>0.65698705735497009</c:v>
                </c:pt>
                <c:pt idx="6">
                  <c:v>0.72268576309046706</c:v>
                </c:pt>
                <c:pt idx="7">
                  <c:v>0.65698705735497009</c:v>
                </c:pt>
                <c:pt idx="8">
                  <c:v>0.78838446882596402</c:v>
                </c:pt>
                <c:pt idx="9">
                  <c:v>0.85408317456146099</c:v>
                </c:pt>
                <c:pt idx="10">
                  <c:v>0.98548058603245503</c:v>
                </c:pt>
                <c:pt idx="11">
                  <c:v>1.11687799750345</c:v>
                </c:pt>
                <c:pt idx="12">
                  <c:v>1.18257670323895</c:v>
                </c:pt>
                <c:pt idx="13">
                  <c:v>1.4453715261809299</c:v>
                </c:pt>
                <c:pt idx="14">
                  <c:v>1.7738650548584201</c:v>
                </c:pt>
                <c:pt idx="15">
                  <c:v>2.1023585835358998</c:v>
                </c:pt>
              </c:numCache>
            </c:numRef>
          </c:val>
        </c:ser>
        <c:ser>
          <c:idx val="2"/>
          <c:order val="2"/>
          <c:marker>
            <c:symbol val="none"/>
          </c:marker>
          <c:val>
            <c:numRef>
              <c:f>'# of training pos incremental'!$AA$6:$AP$6</c:f>
              <c:numCache>
                <c:formatCode>General</c:formatCode>
                <c:ptCount val="16"/>
                <c:pt idx="0">
                  <c:v>12.285319470948201</c:v>
                </c:pt>
                <c:pt idx="1">
                  <c:v>9.4229124169243903</c:v>
                </c:pt>
                <c:pt idx="2">
                  <c:v>8.1529249193919906</c:v>
                </c:pt>
                <c:pt idx="3">
                  <c:v>7.7383694150161197</c:v>
                </c:pt>
                <c:pt idx="4">
                  <c:v>7.0145423438836598</c:v>
                </c:pt>
                <c:pt idx="5">
                  <c:v>6.7315917615318801</c:v>
                </c:pt>
                <c:pt idx="6">
                  <c:v>6.7908139764427196</c:v>
                </c:pt>
                <c:pt idx="7">
                  <c:v>6.9026781601631901</c:v>
                </c:pt>
                <c:pt idx="8">
                  <c:v>7.2974929262354404</c:v>
                </c:pt>
                <c:pt idx="9">
                  <c:v>7.4949003092715696</c:v>
                </c:pt>
                <c:pt idx="10">
                  <c:v>7.5870237546884303</c:v>
                </c:pt>
                <c:pt idx="11">
                  <c:v>7.7910113838257598</c:v>
                </c:pt>
                <c:pt idx="12">
                  <c:v>7.8962953214450202</c:v>
                </c:pt>
                <c:pt idx="13">
                  <c:v>8.04106073567152</c:v>
                </c:pt>
                <c:pt idx="14">
                  <c:v>8.2318878726064408</c:v>
                </c:pt>
                <c:pt idx="15">
                  <c:v>8.6596038691847106</c:v>
                </c:pt>
              </c:numCache>
            </c:numRef>
          </c:val>
        </c:ser>
        <c:ser>
          <c:idx val="3"/>
          <c:order val="3"/>
          <c:marker>
            <c:symbol val="none"/>
          </c:marker>
          <c:val>
            <c:numRef>
              <c:f>'# of training pos incremental'!$AA$7:$AP$7</c:f>
              <c:numCache>
                <c:formatCode>General</c:formatCode>
                <c:ptCount val="16"/>
                <c:pt idx="0">
                  <c:v>21.801789944722302</c:v>
                </c:pt>
                <c:pt idx="1">
                  <c:v>17.7415109239274</c:v>
                </c:pt>
                <c:pt idx="2">
                  <c:v>16.004211634640701</c:v>
                </c:pt>
                <c:pt idx="3">
                  <c:v>14.622269018162701</c:v>
                </c:pt>
                <c:pt idx="4">
                  <c:v>14.5827849434062</c:v>
                </c:pt>
                <c:pt idx="5">
                  <c:v>14.4248486443801</c:v>
                </c:pt>
                <c:pt idx="6">
                  <c:v>14.2734930244801</c:v>
                </c:pt>
                <c:pt idx="7">
                  <c:v>14.536720189523599</c:v>
                </c:pt>
                <c:pt idx="8">
                  <c:v>14.5498815477757</c:v>
                </c:pt>
                <c:pt idx="9">
                  <c:v>14.7604632798105</c:v>
                </c:pt>
                <c:pt idx="10">
                  <c:v>14.9578836535931</c:v>
                </c:pt>
                <c:pt idx="11">
                  <c:v>15.1158199526191</c:v>
                </c:pt>
                <c:pt idx="12">
                  <c:v>15.359305080284299</c:v>
                </c:pt>
                <c:pt idx="13">
                  <c:v>15.550144774940801</c:v>
                </c:pt>
                <c:pt idx="14">
                  <c:v>15.708081073966801</c:v>
                </c:pt>
                <c:pt idx="15">
                  <c:v>15.9384048433798</c:v>
                </c:pt>
              </c:numCache>
            </c:numRef>
          </c:val>
        </c:ser>
        <c:ser>
          <c:idx val="4"/>
          <c:order val="4"/>
          <c:marker>
            <c:symbol val="none"/>
          </c:marker>
          <c:val>
            <c:numRef>
              <c:f>'# of training pos incremental'!$AA$8:$AP$8</c:f>
              <c:numCache>
                <c:formatCode>General</c:formatCode>
                <c:ptCount val="16"/>
                <c:pt idx="0">
                  <c:v>13.7496649691772</c:v>
                </c:pt>
                <c:pt idx="1">
                  <c:v>11.5250603055481</c:v>
                </c:pt>
                <c:pt idx="2">
                  <c:v>9.0324309836504995</c:v>
                </c:pt>
                <c:pt idx="3">
                  <c:v>8.1479496113642504</c:v>
                </c:pt>
                <c:pt idx="4">
                  <c:v>8.6303939962476601</c:v>
                </c:pt>
                <c:pt idx="5">
                  <c:v>8.7376038595550796</c:v>
                </c:pt>
                <c:pt idx="6">
                  <c:v>9.0860359153042101</c:v>
                </c:pt>
                <c:pt idx="7">
                  <c:v>9.4612704368801896</c:v>
                </c:pt>
                <c:pt idx="8">
                  <c:v>9.5952827660144706</c:v>
                </c:pt>
                <c:pt idx="9">
                  <c:v>9.4076655052264808</c:v>
                </c:pt>
                <c:pt idx="10">
                  <c:v>9.1664433127847804</c:v>
                </c:pt>
                <c:pt idx="11">
                  <c:v>9.3272581077459105</c:v>
                </c:pt>
                <c:pt idx="12">
                  <c:v>9.4344679710533406</c:v>
                </c:pt>
                <c:pt idx="13">
                  <c:v>9.5952827660144706</c:v>
                </c:pt>
                <c:pt idx="14">
                  <c:v>10.426159206647</c:v>
                </c:pt>
                <c:pt idx="15">
                  <c:v>11.5786652372018</c:v>
                </c:pt>
              </c:numCache>
            </c:numRef>
          </c:val>
        </c:ser>
        <c:ser>
          <c:idx val="5"/>
          <c:order val="5"/>
          <c:marker>
            <c:symbol val="none"/>
          </c:marker>
          <c:val>
            <c:numRef>
              <c:f>'# of training pos incremental'!$AA$9:$AP$9</c:f>
              <c:numCache>
                <c:formatCode>General</c:formatCode>
                <c:ptCount val="16"/>
                <c:pt idx="0">
                  <c:v>20.623501199040799</c:v>
                </c:pt>
                <c:pt idx="1">
                  <c:v>15.6674660271783</c:v>
                </c:pt>
                <c:pt idx="2">
                  <c:v>12.2035704769518</c:v>
                </c:pt>
                <c:pt idx="3">
                  <c:v>11.404209965361</c:v>
                </c:pt>
                <c:pt idx="4">
                  <c:v>10.871302957633899</c:v>
                </c:pt>
                <c:pt idx="5">
                  <c:v>10.8180122568612</c:v>
                </c:pt>
                <c:pt idx="6">
                  <c:v>10.951239008792999</c:v>
                </c:pt>
                <c:pt idx="7">
                  <c:v>11.244337863042899</c:v>
                </c:pt>
                <c:pt idx="8">
                  <c:v>11.404209965361</c:v>
                </c:pt>
                <c:pt idx="9">
                  <c:v>11.6706634692246</c:v>
                </c:pt>
                <c:pt idx="10">
                  <c:v>11.8305355715428</c:v>
                </c:pt>
                <c:pt idx="11">
                  <c:v>11.8305355715428</c:v>
                </c:pt>
                <c:pt idx="12">
                  <c:v>12.336797228883601</c:v>
                </c:pt>
                <c:pt idx="13">
                  <c:v>12.789768185451599</c:v>
                </c:pt>
                <c:pt idx="14">
                  <c:v>13.1361577404743</c:v>
                </c:pt>
                <c:pt idx="15">
                  <c:v>13.589128697042399</c:v>
                </c:pt>
              </c:numCache>
            </c:numRef>
          </c:val>
        </c:ser>
        <c:ser>
          <c:idx val="6"/>
          <c:order val="6"/>
          <c:marker>
            <c:symbol val="none"/>
          </c:marker>
          <c:val>
            <c:numRef>
              <c:f>'# of training pos incremental'!$AA$10:$AP$10</c:f>
              <c:numCache>
                <c:formatCode>General</c:formatCode>
                <c:ptCount val="16"/>
                <c:pt idx="0">
                  <c:v>23.644135720010699</c:v>
                </c:pt>
                <c:pt idx="1">
                  <c:v>17.7397809243922</c:v>
                </c:pt>
                <c:pt idx="2">
                  <c:v>17.953513224686098</c:v>
                </c:pt>
                <c:pt idx="3">
                  <c:v>17.926796687149299</c:v>
                </c:pt>
                <c:pt idx="4">
                  <c:v>16.323804434945199</c:v>
                </c:pt>
                <c:pt idx="5">
                  <c:v>15.228426395939101</c:v>
                </c:pt>
                <c:pt idx="6">
                  <c:v>15.335292546086</c:v>
                </c:pt>
                <c:pt idx="7">
                  <c:v>15.575741383916601</c:v>
                </c:pt>
                <c:pt idx="8">
                  <c:v>16.0566390595779</c:v>
                </c:pt>
                <c:pt idx="9">
                  <c:v>16.377237510018698</c:v>
                </c:pt>
                <c:pt idx="10">
                  <c:v>16.777985573069699</c:v>
                </c:pt>
                <c:pt idx="11">
                  <c:v>17.258883248730999</c:v>
                </c:pt>
                <c:pt idx="12">
                  <c:v>18.006946299759601</c:v>
                </c:pt>
                <c:pt idx="13">
                  <c:v>19.022174726155502</c:v>
                </c:pt>
                <c:pt idx="14">
                  <c:v>20.144269302698401</c:v>
                </c:pt>
                <c:pt idx="15">
                  <c:v>21.3732300293882</c:v>
                </c:pt>
              </c:numCache>
            </c:numRef>
          </c:val>
        </c:ser>
        <c:ser>
          <c:idx val="7"/>
          <c:order val="7"/>
          <c:marker>
            <c:symbol val="none"/>
          </c:marker>
          <c:val>
            <c:numRef>
              <c:f>'# of training pos incremental'!$AA$11:$AP$11</c:f>
              <c:numCache>
                <c:formatCode>General</c:formatCode>
                <c:ptCount val="16"/>
                <c:pt idx="0">
                  <c:v>50.749063670411999</c:v>
                </c:pt>
                <c:pt idx="1">
                  <c:v>45.987158908507197</c:v>
                </c:pt>
                <c:pt idx="2">
                  <c:v>42.589620117709998</c:v>
                </c:pt>
                <c:pt idx="3">
                  <c:v>41.412520064205502</c:v>
                </c:pt>
                <c:pt idx="4">
                  <c:v>39.7806313536651</c:v>
                </c:pt>
                <c:pt idx="5">
                  <c:v>39.406099518459101</c:v>
                </c:pt>
                <c:pt idx="6">
                  <c:v>38.6302835741038</c:v>
                </c:pt>
                <c:pt idx="7">
                  <c:v>38.362760834670901</c:v>
                </c:pt>
                <c:pt idx="8">
                  <c:v>37.560192616372397</c:v>
                </c:pt>
                <c:pt idx="9">
                  <c:v>37.132156233279801</c:v>
                </c:pt>
                <c:pt idx="10">
                  <c:v>37.399678972712699</c:v>
                </c:pt>
                <c:pt idx="11">
                  <c:v>37.613697164259001</c:v>
                </c:pt>
                <c:pt idx="12">
                  <c:v>37.934724451578397</c:v>
                </c:pt>
                <c:pt idx="13">
                  <c:v>37.934724451578397</c:v>
                </c:pt>
                <c:pt idx="14">
                  <c:v>38.389513108614203</c:v>
                </c:pt>
                <c:pt idx="15">
                  <c:v>39.165329052969497</c:v>
                </c:pt>
              </c:numCache>
            </c:numRef>
          </c:val>
        </c:ser>
        <c:ser>
          <c:idx val="8"/>
          <c:order val="8"/>
          <c:marker>
            <c:symbol val="none"/>
          </c:marker>
          <c:val>
            <c:numRef>
              <c:f>'# of training pos incremental'!$AA$12:$AP$12</c:f>
              <c:numCache>
                <c:formatCode>General</c:formatCode>
                <c:ptCount val="16"/>
                <c:pt idx="0">
                  <c:v>26.968398500267799</c:v>
                </c:pt>
                <c:pt idx="1">
                  <c:v>24.397429030530301</c:v>
                </c:pt>
                <c:pt idx="2">
                  <c:v>24.531333690412399</c:v>
                </c:pt>
                <c:pt idx="3">
                  <c:v>23.968934118907299</c:v>
                </c:pt>
                <c:pt idx="4">
                  <c:v>22.549544724156402</c:v>
                </c:pt>
                <c:pt idx="5">
                  <c:v>21.906802356722</c:v>
                </c:pt>
                <c:pt idx="6">
                  <c:v>21.0765934654526</c:v>
                </c:pt>
                <c:pt idx="7">
                  <c:v>21.049812533476199</c:v>
                </c:pt>
                <c:pt idx="8">
                  <c:v>21.5854311730048</c:v>
                </c:pt>
                <c:pt idx="9">
                  <c:v>22.1746116764863</c:v>
                </c:pt>
                <c:pt idx="10">
                  <c:v>22.228173540439201</c:v>
                </c:pt>
                <c:pt idx="11">
                  <c:v>22.4156400642742</c:v>
                </c:pt>
                <c:pt idx="12">
                  <c:v>22.870915907873599</c:v>
                </c:pt>
                <c:pt idx="13">
                  <c:v>22.844134975897202</c:v>
                </c:pt>
                <c:pt idx="14">
                  <c:v>22.710230316015</c:v>
                </c:pt>
                <c:pt idx="15">
                  <c:v>23.701124799142999</c:v>
                </c:pt>
              </c:numCache>
            </c:numRef>
          </c:val>
        </c:ser>
        <c:ser>
          <c:idx val="9"/>
          <c:order val="9"/>
          <c:marker>
            <c:symbol val="none"/>
          </c:marker>
          <c:val>
            <c:numRef>
              <c:f>'# of training pos incremental'!$AA$13:$AP$13</c:f>
              <c:numCache>
                <c:formatCode>General</c:formatCode>
                <c:ptCount val="16"/>
                <c:pt idx="0">
                  <c:v>17.926796687149299</c:v>
                </c:pt>
                <c:pt idx="1">
                  <c:v>12.2896072668982</c:v>
                </c:pt>
                <c:pt idx="2">
                  <c:v>9.4576542880042709</c:v>
                </c:pt>
                <c:pt idx="3">
                  <c:v>8.4157093240715994</c:v>
                </c:pt>
                <c:pt idx="4">
                  <c:v>8.0951108736307802</c:v>
                </c:pt>
                <c:pt idx="5">
                  <c:v>7.6676462730430099</c:v>
                </c:pt>
                <c:pt idx="6">
                  <c:v>6.8394336094042201</c:v>
                </c:pt>
                <c:pt idx="7">
                  <c:v>6.7325674592572797</c:v>
                </c:pt>
                <c:pt idx="8">
                  <c:v>6.7592839967940197</c:v>
                </c:pt>
                <c:pt idx="9">
                  <c:v>6.9462997595511604</c:v>
                </c:pt>
                <c:pt idx="10">
                  <c:v>7.3470478226021898</c:v>
                </c:pt>
                <c:pt idx="11">
                  <c:v>7.6409297355062797</c:v>
                </c:pt>
                <c:pt idx="12">
                  <c:v>8.2019770237777205</c:v>
                </c:pt>
                <c:pt idx="13">
                  <c:v>8.5760085492920108</c:v>
                </c:pt>
                <c:pt idx="14">
                  <c:v>9.0034731498797793</c:v>
                </c:pt>
                <c:pt idx="15">
                  <c:v>9.2973550627838595</c:v>
                </c:pt>
              </c:numCache>
            </c:numRef>
          </c:val>
        </c:ser>
        <c:ser>
          <c:idx val="10"/>
          <c:order val="10"/>
          <c:marker>
            <c:symbol val="none"/>
          </c:marker>
          <c:val>
            <c:numRef>
              <c:f>'# of training pos incremental'!$AA$14:$AP$14</c:f>
              <c:numCache>
                <c:formatCode>General</c:formatCode>
                <c:ptCount val="16"/>
                <c:pt idx="0">
                  <c:v>9.8610368786745095</c:v>
                </c:pt>
                <c:pt idx="1">
                  <c:v>6.06627471940139</c:v>
                </c:pt>
                <c:pt idx="2">
                  <c:v>4.1154462854088703</c:v>
                </c:pt>
                <c:pt idx="3">
                  <c:v>3.8214858364511</c:v>
                </c:pt>
                <c:pt idx="4">
                  <c:v>3.6076964190272598</c:v>
                </c:pt>
                <c:pt idx="5">
                  <c:v>3.3404596472474601</c:v>
                </c:pt>
                <c:pt idx="6">
                  <c:v>3.47407803313736</c:v>
                </c:pt>
                <c:pt idx="7">
                  <c:v>3.4206306787814</c:v>
                </c:pt>
                <c:pt idx="8">
                  <c:v>3.47407803313736</c:v>
                </c:pt>
                <c:pt idx="9">
                  <c:v>3.6878674505612001</c:v>
                </c:pt>
                <c:pt idx="10">
                  <c:v>3.76803848209514</c:v>
                </c:pt>
                <c:pt idx="11">
                  <c:v>3.9283805451630101</c:v>
                </c:pt>
                <c:pt idx="12">
                  <c:v>4.0085515766969504</c:v>
                </c:pt>
                <c:pt idx="13">
                  <c:v>4.1956173169428101</c:v>
                </c:pt>
                <c:pt idx="14">
                  <c:v>4.6499198289684696</c:v>
                </c:pt>
                <c:pt idx="15">
                  <c:v>5.2111170497060399</c:v>
                </c:pt>
              </c:numCache>
            </c:numRef>
          </c:val>
        </c:ser>
        <c:ser>
          <c:idx val="11"/>
          <c:order val="11"/>
          <c:marker>
            <c:symbol val="none"/>
          </c:marker>
          <c:val>
            <c:numRef>
              <c:f>'# of training pos incremental'!$AA$15:$AP$15</c:f>
              <c:numCache>
                <c:formatCode>General</c:formatCode>
                <c:ptCount val="16"/>
                <c:pt idx="0">
                  <c:v>19.577907322192257</c:v>
                </c:pt>
                <c:pt idx="1">
                  <c:v>15.141593301793762</c:v>
                </c:pt>
                <c:pt idx="2">
                  <c:v>13.447340137554267</c:v>
                </c:pt>
                <c:pt idx="3">
                  <c:v>12.860888010213534</c:v>
                </c:pt>
                <c:pt idx="4">
                  <c:v>12.231554581655967</c:v>
                </c:pt>
                <c:pt idx="5">
                  <c:v>11.929191759094662</c:v>
                </c:pt>
                <c:pt idx="6">
                  <c:v>11.759181958897583</c:v>
                </c:pt>
                <c:pt idx="7">
                  <c:v>11.858500599733384</c:v>
                </c:pt>
                <c:pt idx="8">
                  <c:v>11.990893083774552</c:v>
                </c:pt>
                <c:pt idx="9">
                  <c:v>12.145277602831788</c:v>
                </c:pt>
                <c:pt idx="10">
                  <c:v>12.285490593883488</c:v>
                </c:pt>
                <c:pt idx="11">
                  <c:v>12.490390629915021</c:v>
                </c:pt>
                <c:pt idx="12">
                  <c:v>12.810615280991572</c:v>
                </c:pt>
                <c:pt idx="13">
                  <c:v>13.127471158633396</c:v>
                </c:pt>
                <c:pt idx="14">
                  <c:v>13.513385533205014</c:v>
                </c:pt>
                <c:pt idx="15">
                  <c:v>14.140957068240999</c:v>
                </c:pt>
              </c:numCache>
            </c:numRef>
          </c:val>
        </c:ser>
        <c:marker val="1"/>
        <c:axId val="124578048"/>
        <c:axId val="124579840"/>
      </c:lineChart>
      <c:catAx>
        <c:axId val="124578048"/>
        <c:scaling>
          <c:orientation val="minMax"/>
        </c:scaling>
        <c:axPos val="b"/>
        <c:tickLblPos val="nextTo"/>
        <c:crossAx val="124579840"/>
        <c:crosses val="autoZero"/>
        <c:auto val="1"/>
        <c:lblAlgn val="ctr"/>
        <c:lblOffset val="100"/>
      </c:catAx>
      <c:valAx>
        <c:axId val="124579840"/>
        <c:scaling>
          <c:orientation val="minMax"/>
        </c:scaling>
        <c:axPos val="l"/>
        <c:majorGridlines/>
        <c:numFmt formatCode="General" sourceLinked="1"/>
        <c:tickLblPos val="nextTo"/>
        <c:crossAx val="124578048"/>
        <c:crosses val="autoZero"/>
        <c:crossBetween val="between"/>
      </c:valAx>
    </c:plotArea>
    <c:legend>
      <c:legendPos val="r"/>
      <c:layout>
        <c:manualLayout>
          <c:xMode val="edge"/>
          <c:yMode val="edge"/>
          <c:x val="0.80451377952755698"/>
          <c:y val="6.7525153105861768E-2"/>
          <c:w val="0.17881955380577441"/>
          <c:h val="0.86494969378828079"/>
        </c:manualLayout>
      </c:layout>
    </c:legend>
    <c:plotVisOnly val="1"/>
  </c:chart>
  <c:printSettings>
    <c:headerFooter/>
    <c:pageMargins b="0.75000000000000222" l="0.70000000000000062" r="0.70000000000000062" t="0.75000000000000222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7" Type="http://schemas.openxmlformats.org/officeDocument/2006/relationships/image" Target="../media/image5.tiff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tiff"/><Relationship Id="rId5" Type="http://schemas.openxmlformats.org/officeDocument/2006/relationships/image" Target="../media/image3.tiff"/><Relationship Id="rId4" Type="http://schemas.openxmlformats.org/officeDocument/2006/relationships/image" Target="../media/image2.emf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6.xml"/><Relationship Id="rId2" Type="http://schemas.openxmlformats.org/officeDocument/2006/relationships/chart" Target="../charts/chart15.xml"/><Relationship Id="rId1" Type="http://schemas.openxmlformats.org/officeDocument/2006/relationships/chart" Target="../charts/chart14.xml"/><Relationship Id="rId4" Type="http://schemas.openxmlformats.org/officeDocument/2006/relationships/chart" Target="../charts/chart17.xml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0.xml"/><Relationship Id="rId2" Type="http://schemas.openxmlformats.org/officeDocument/2006/relationships/chart" Target="../charts/chart19.xml"/><Relationship Id="rId1" Type="http://schemas.openxmlformats.org/officeDocument/2006/relationships/chart" Target="../charts/chart18.xml"/><Relationship Id="rId4" Type="http://schemas.openxmlformats.org/officeDocument/2006/relationships/chart" Target="../charts/chart21.xml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2.xml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3.xml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3.xml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4.xml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chart" Target="../charts/chart26.xml"/><Relationship Id="rId1" Type="http://schemas.openxmlformats.org/officeDocument/2006/relationships/chart" Target="../charts/chart25.xml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8.xml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9.xml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0.xml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1.xml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9.xml"/><Relationship Id="rId3" Type="http://schemas.openxmlformats.org/officeDocument/2006/relationships/chart" Target="../charts/chart34.xml"/><Relationship Id="rId7" Type="http://schemas.openxmlformats.org/officeDocument/2006/relationships/chart" Target="../charts/chart38.xml"/><Relationship Id="rId2" Type="http://schemas.openxmlformats.org/officeDocument/2006/relationships/chart" Target="../charts/chart33.xml"/><Relationship Id="rId1" Type="http://schemas.openxmlformats.org/officeDocument/2006/relationships/chart" Target="../charts/chart32.xml"/><Relationship Id="rId6" Type="http://schemas.openxmlformats.org/officeDocument/2006/relationships/chart" Target="../charts/chart37.xml"/><Relationship Id="rId5" Type="http://schemas.openxmlformats.org/officeDocument/2006/relationships/chart" Target="../charts/chart36.xml"/><Relationship Id="rId4" Type="http://schemas.openxmlformats.org/officeDocument/2006/relationships/chart" Target="../charts/chart35.xml"/><Relationship Id="rId9" Type="http://schemas.openxmlformats.org/officeDocument/2006/relationships/chart" Target="../charts/chart40.xml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2.xml"/><Relationship Id="rId1" Type="http://schemas.openxmlformats.org/officeDocument/2006/relationships/chart" Target="../charts/chart4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4.xml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5.xml"/><Relationship Id="rId2" Type="http://schemas.openxmlformats.org/officeDocument/2006/relationships/chart" Target="../charts/chart44.xml"/><Relationship Id="rId1" Type="http://schemas.openxmlformats.org/officeDocument/2006/relationships/chart" Target="../charts/chart43.xml"/><Relationship Id="rId6" Type="http://schemas.openxmlformats.org/officeDocument/2006/relationships/chart" Target="../charts/chart48.xml"/><Relationship Id="rId5" Type="http://schemas.openxmlformats.org/officeDocument/2006/relationships/chart" Target="../charts/chart47.xml"/><Relationship Id="rId4" Type="http://schemas.openxmlformats.org/officeDocument/2006/relationships/chart" Target="../charts/chart46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tiff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4" Type="http://schemas.openxmlformats.org/officeDocument/2006/relationships/image" Target="../media/image7.tiff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image" Target="../media/image8.tiff"/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Relationship Id="rId4" Type="http://schemas.openxmlformats.org/officeDocument/2006/relationships/chart" Target="../charts/chart1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76199</xdr:colOff>
      <xdr:row>15</xdr:row>
      <xdr:rowOff>104775</xdr:rowOff>
    </xdr:from>
    <xdr:to>
      <xdr:col>14</xdr:col>
      <xdr:colOff>9524</xdr:colOff>
      <xdr:row>28</xdr:row>
      <xdr:rowOff>171450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457201</xdr:colOff>
      <xdr:row>0</xdr:row>
      <xdr:rowOff>90635</xdr:rowOff>
    </xdr:from>
    <xdr:to>
      <xdr:col>16</xdr:col>
      <xdr:colOff>561975</xdr:colOff>
      <xdr:row>5</xdr:row>
      <xdr:rowOff>80815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10801" y="9063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495300</xdr:colOff>
      <xdr:row>7</xdr:row>
      <xdr:rowOff>47625</xdr:rowOff>
    </xdr:from>
    <xdr:to>
      <xdr:col>16</xdr:col>
      <xdr:colOff>600074</xdr:colOff>
      <xdr:row>12</xdr:row>
      <xdr:rowOff>37805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48900" y="138112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457200</xdr:colOff>
      <xdr:row>14</xdr:row>
      <xdr:rowOff>57150</xdr:rowOff>
    </xdr:from>
    <xdr:to>
      <xdr:col>16</xdr:col>
      <xdr:colOff>561974</xdr:colOff>
      <xdr:row>19</xdr:row>
      <xdr:rowOff>47330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10800" y="2724150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504825</xdr:colOff>
      <xdr:row>22</xdr:row>
      <xdr:rowOff>66675</xdr:rowOff>
    </xdr:from>
    <xdr:to>
      <xdr:col>16</xdr:col>
      <xdr:colOff>609599</xdr:colOff>
      <xdr:row>27</xdr:row>
      <xdr:rowOff>56855</xdr:rowOff>
    </xdr:to>
    <xdr:pic>
      <xdr:nvPicPr>
        <xdr:cNvPr id="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58425" y="425767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485775</xdr:colOff>
      <xdr:row>31</xdr:row>
      <xdr:rowOff>76200</xdr:rowOff>
    </xdr:from>
    <xdr:to>
      <xdr:col>16</xdr:col>
      <xdr:colOff>590549</xdr:colOff>
      <xdr:row>36</xdr:row>
      <xdr:rowOff>66380</xdr:rowOff>
    </xdr:to>
    <xdr:pic>
      <xdr:nvPicPr>
        <xdr:cNvPr id="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39375" y="5981700"/>
          <a:ext cx="714374" cy="942680"/>
        </a:xfrm>
        <a:prstGeom prst="rect">
          <a:avLst/>
        </a:prstGeom>
        <a:noFill/>
      </xdr:spPr>
    </xdr:pic>
    <xdr:clientData/>
  </xdr:twoCellAnchor>
  <xdr:twoCellAnchor>
    <xdr:from>
      <xdr:col>14</xdr:col>
      <xdr:colOff>400050</xdr:colOff>
      <xdr:row>43</xdr:row>
      <xdr:rowOff>171449</xdr:rowOff>
    </xdr:from>
    <xdr:to>
      <xdr:col>26</xdr:col>
      <xdr:colOff>485775</xdr:colOff>
      <xdr:row>56</xdr:row>
      <xdr:rowOff>152400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26</xdr:col>
      <xdr:colOff>228600</xdr:colOff>
      <xdr:row>1</xdr:row>
      <xdr:rowOff>33609</xdr:rowOff>
    </xdr:from>
    <xdr:to>
      <xdr:col>32</xdr:col>
      <xdr:colOff>66676</xdr:colOff>
      <xdr:row>24</xdr:row>
      <xdr:rowOff>23541</xdr:rowOff>
    </xdr:to>
    <xdr:pic>
      <xdr:nvPicPr>
        <xdr:cNvPr id="2080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3277850" y="224109"/>
          <a:ext cx="3495676" cy="4371432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523875</xdr:colOff>
      <xdr:row>61</xdr:row>
      <xdr:rowOff>166687</xdr:rowOff>
    </xdr:from>
    <xdr:to>
      <xdr:col>26</xdr:col>
      <xdr:colOff>238125</xdr:colOff>
      <xdr:row>78</xdr:row>
      <xdr:rowOff>100013</xdr:rowOff>
    </xdr:to>
    <xdr:pic>
      <xdr:nvPicPr>
        <xdr:cNvPr id="12" name="Picture 11" descr="Dual Stage.tif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058275" y="11787187"/>
          <a:ext cx="4229100" cy="3171826"/>
        </a:xfrm>
        <a:prstGeom prst="rect">
          <a:avLst/>
        </a:prstGeom>
        <a:scene3d>
          <a:camera prst="orthographicFront">
            <a:rot lat="0" lon="0" rev="5400000"/>
          </a:camera>
          <a:lightRig rig="threePt" dir="t"/>
        </a:scene3d>
      </xdr:spPr>
    </xdr:pic>
    <xdr:clientData/>
  </xdr:twoCellAnchor>
  <xdr:twoCellAnchor editAs="oneCell">
    <xdr:from>
      <xdr:col>26</xdr:col>
      <xdr:colOff>581025</xdr:colOff>
      <xdr:row>44</xdr:row>
      <xdr:rowOff>142875</xdr:rowOff>
    </xdr:from>
    <xdr:to>
      <xdr:col>33</xdr:col>
      <xdr:colOff>504825</xdr:colOff>
      <xdr:row>57</xdr:row>
      <xdr:rowOff>47625</xdr:rowOff>
    </xdr:to>
    <xdr:pic>
      <xdr:nvPicPr>
        <xdr:cNvPr id="11" name="Picture 10" descr="TwoStageErrorBar.tif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630275" y="8524875"/>
          <a:ext cx="4191000" cy="2381250"/>
        </a:xfrm>
        <a:prstGeom prst="rect">
          <a:avLst/>
        </a:prstGeom>
      </xdr:spPr>
    </xdr:pic>
    <xdr:clientData/>
  </xdr:twoCellAnchor>
  <xdr:twoCellAnchor editAs="oneCell">
    <xdr:from>
      <xdr:col>7</xdr:col>
      <xdr:colOff>117474</xdr:colOff>
      <xdr:row>30</xdr:row>
      <xdr:rowOff>38100</xdr:rowOff>
    </xdr:from>
    <xdr:to>
      <xdr:col>13</xdr:col>
      <xdr:colOff>361950</xdr:colOff>
      <xdr:row>41</xdr:row>
      <xdr:rowOff>0</xdr:rowOff>
    </xdr:to>
    <xdr:pic>
      <xdr:nvPicPr>
        <xdr:cNvPr id="13" name="Picture 12" descr="TwoStageErrorBar.tif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384674" y="5753100"/>
          <a:ext cx="3902076" cy="2057400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0.30625</cdr:x>
      <cdr:y>0.03472</cdr:y>
    </cdr:from>
    <cdr:to>
      <cdr:x>0.76458</cdr:x>
      <cdr:y>0.125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400175" y="95250"/>
          <a:ext cx="2095500" cy="2476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 Separability Index</a:t>
          </a:r>
        </a:p>
        <a:p xmlns:a="http://schemas.openxmlformats.org/drawingml/2006/main">
          <a:endParaRPr lang="en-CA" sz="1100"/>
        </a:p>
      </cdr:txBody>
    </cdr: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0.3125</cdr:x>
      <cdr:y>0.00694</cdr:y>
    </cdr:from>
    <cdr:to>
      <cdr:x>0.77083</cdr:x>
      <cdr:y>0.09722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428750" y="19050"/>
          <a:ext cx="2095485" cy="24765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n-CA" sz="1100" b="1"/>
            <a:t>Class Repeatability Index</a:t>
          </a:r>
        </a:p>
        <a:p xmlns:a="http://schemas.openxmlformats.org/drawingml/2006/main">
          <a:endParaRPr lang="en-CA" sz="1100"/>
        </a:p>
      </cdr:txBody>
    </cdr:sp>
  </cdr:relSizeAnchor>
  <cdr:relSizeAnchor xmlns:cdr="http://schemas.openxmlformats.org/drawingml/2006/chartDrawing">
    <cdr:from>
      <cdr:x>0.14844</cdr:x>
      <cdr:y>0.88298</cdr:y>
    </cdr:from>
    <cdr:to>
      <cdr:x>0.875</cdr:x>
      <cdr:y>0.97492</cdr:y>
    </cdr:to>
    <cdr:sp macro="" textlink="">
      <cdr:nvSpPr>
        <cdr:cNvPr id="3" name="TextBox 1"/>
        <cdr:cNvSpPr txBox="1"/>
      </cdr:nvSpPr>
      <cdr:spPr>
        <a:xfrm xmlns:a="http://schemas.openxmlformats.org/drawingml/2006/main">
          <a:off x="542924" y="2346497"/>
          <a:ext cx="2657475" cy="24431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ctr"/>
          <a:r>
            <a:rPr lang="en-CA" sz="1100" b="1"/>
            <a:t>Number of training positions</a:t>
          </a:r>
        </a:p>
      </cdr:txBody>
    </cdr:sp>
  </cdr:relSizeAnchor>
  <cdr:relSizeAnchor xmlns:cdr="http://schemas.openxmlformats.org/drawingml/2006/chartDrawing">
    <cdr:from>
      <cdr:x>0.02865</cdr:x>
      <cdr:y>0.1828</cdr:y>
    </cdr:from>
    <cdr:to>
      <cdr:x>0.101</cdr:x>
      <cdr:y>0.73966</cdr:y>
    </cdr:to>
    <cdr:sp macro="" textlink="">
      <cdr:nvSpPr>
        <cdr:cNvPr id="4" name="TextBox 2"/>
        <cdr:cNvSpPr txBox="1"/>
      </cdr:nvSpPr>
      <cdr:spPr>
        <a:xfrm xmlns:a="http://schemas.openxmlformats.org/drawingml/2006/main">
          <a:off x="104775" y="485775"/>
          <a:ext cx="264628" cy="147985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ctr"/>
          <a:r>
            <a:rPr lang="en-CA" sz="1100" b="1"/>
            <a:t>RI / SI</a:t>
          </a:r>
        </a:p>
      </cdr:txBody>
    </cdr: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0.13978</cdr:x>
      <cdr:y>0.85326</cdr:y>
    </cdr:from>
    <cdr:to>
      <cdr:x>0.86022</cdr:x>
      <cdr:y>0.97235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495300" y="1763628"/>
          <a:ext cx="2552700" cy="24614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 b="1"/>
            <a:t>Number of positions</a:t>
          </a:r>
          <a:r>
            <a:rPr lang="en-CA" sz="1100" b="1" baseline="0"/>
            <a:t> invloved in testing</a:t>
          </a:r>
          <a:endParaRPr lang="en-CA" sz="1100" b="1"/>
        </a:p>
      </cdr:txBody>
    </cdr:sp>
  </cdr:relSizeAnchor>
  <cdr:relSizeAnchor xmlns:cdr="http://schemas.openxmlformats.org/drawingml/2006/chartDrawing">
    <cdr:from>
      <cdr:x>0</cdr:x>
      <cdr:y>0.33641</cdr:y>
    </cdr:from>
    <cdr:to>
      <cdr:x>0.0457</cdr:x>
      <cdr:y>0.58525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0" y="695326"/>
          <a:ext cx="161925" cy="5143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vert="vert270" wrap="square" rtlCol="0"/>
        <a:lstStyle xmlns:a="http://schemas.openxmlformats.org/drawingml/2006/main"/>
        <a:p xmlns:a="http://schemas.openxmlformats.org/drawingml/2006/main">
          <a:r>
            <a:rPr lang="en-CA" sz="1100" b="1"/>
            <a:t>SI / RI</a:t>
          </a:r>
        </a:p>
      </cdr:txBody>
    </cdr: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352425</xdr:colOff>
      <xdr:row>13</xdr:row>
      <xdr:rowOff>38100</xdr:rowOff>
    </xdr:from>
    <xdr:to>
      <xdr:col>6</xdr:col>
      <xdr:colOff>352425</xdr:colOff>
      <xdr:row>27</xdr:row>
      <xdr:rowOff>76199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447676</xdr:colOff>
      <xdr:row>13</xdr:row>
      <xdr:rowOff>57149</xdr:rowOff>
    </xdr:from>
    <xdr:to>
      <xdr:col>12</xdr:col>
      <xdr:colOff>447676</xdr:colOff>
      <xdr:row>27</xdr:row>
      <xdr:rowOff>47624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76199</xdr:colOff>
      <xdr:row>12</xdr:row>
      <xdr:rowOff>190499</xdr:rowOff>
    </xdr:from>
    <xdr:to>
      <xdr:col>19</xdr:col>
      <xdr:colOff>333374</xdr:colOff>
      <xdr:row>26</xdr:row>
      <xdr:rowOff>161924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171450</xdr:colOff>
      <xdr:row>63</xdr:row>
      <xdr:rowOff>152399</xdr:rowOff>
    </xdr:from>
    <xdr:to>
      <xdr:col>12</xdr:col>
      <xdr:colOff>419100</xdr:colOff>
      <xdr:row>78</xdr:row>
      <xdr:rowOff>142874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0.30625</cdr:x>
      <cdr:y>0.03472</cdr:y>
    </cdr:from>
    <cdr:to>
      <cdr:x>0.76458</cdr:x>
      <cdr:y>0.125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400175" y="95250"/>
          <a:ext cx="2095500" cy="2476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 Separability Index</a:t>
          </a:r>
        </a:p>
        <a:p xmlns:a="http://schemas.openxmlformats.org/drawingml/2006/main">
          <a:endParaRPr lang="en-CA" sz="1100"/>
        </a:p>
      </cdr:txBody>
    </cdr:sp>
  </cdr:relSizeAnchor>
</c:userShapes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0.3125</cdr:x>
      <cdr:y>0.00694</cdr:y>
    </cdr:from>
    <cdr:to>
      <cdr:x>0.77083</cdr:x>
      <cdr:y>0.09722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428750" y="19050"/>
          <a:ext cx="2095485" cy="24765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n-CA" sz="1100" b="1"/>
            <a:t>Class Repeatability Index</a:t>
          </a:r>
        </a:p>
        <a:p xmlns:a="http://schemas.openxmlformats.org/drawingml/2006/main">
          <a:endParaRPr lang="en-CA" sz="1100"/>
        </a:p>
      </cdr:txBody>
    </cdr:sp>
  </cdr:relSizeAnchor>
</c:userShapes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352425</xdr:colOff>
      <xdr:row>13</xdr:row>
      <xdr:rowOff>38100</xdr:rowOff>
    </xdr:from>
    <xdr:to>
      <xdr:col>6</xdr:col>
      <xdr:colOff>352425</xdr:colOff>
      <xdr:row>27</xdr:row>
      <xdr:rowOff>76199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447676</xdr:colOff>
      <xdr:row>13</xdr:row>
      <xdr:rowOff>57149</xdr:rowOff>
    </xdr:from>
    <xdr:to>
      <xdr:col>12</xdr:col>
      <xdr:colOff>447676</xdr:colOff>
      <xdr:row>27</xdr:row>
      <xdr:rowOff>47624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19049</xdr:colOff>
      <xdr:row>13</xdr:row>
      <xdr:rowOff>57149</xdr:rowOff>
    </xdr:from>
    <xdr:to>
      <xdr:col>19</xdr:col>
      <xdr:colOff>276224</xdr:colOff>
      <xdr:row>27</xdr:row>
      <xdr:rowOff>28574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171450</xdr:colOff>
      <xdr:row>69</xdr:row>
      <xdr:rowOff>152399</xdr:rowOff>
    </xdr:from>
    <xdr:to>
      <xdr:col>12</xdr:col>
      <xdr:colOff>419100</xdr:colOff>
      <xdr:row>84</xdr:row>
      <xdr:rowOff>142874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0.30625</cdr:x>
      <cdr:y>0.03472</cdr:y>
    </cdr:from>
    <cdr:to>
      <cdr:x>0.76458</cdr:x>
      <cdr:y>0.125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400175" y="95250"/>
          <a:ext cx="2095500" cy="2476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 Separability Index</a:t>
          </a:r>
        </a:p>
        <a:p xmlns:a="http://schemas.openxmlformats.org/drawingml/2006/main">
          <a:endParaRPr lang="en-CA" sz="1100"/>
        </a:p>
      </cdr:txBody>
    </cdr: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0.3125</cdr:x>
      <cdr:y>0.00694</cdr:y>
    </cdr:from>
    <cdr:to>
      <cdr:x>0.77083</cdr:x>
      <cdr:y>0.09722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428750" y="19050"/>
          <a:ext cx="2095485" cy="24765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n-CA" sz="1100" b="1"/>
            <a:t>Class Repeatability Index</a:t>
          </a:r>
        </a:p>
        <a:p xmlns:a="http://schemas.openxmlformats.org/drawingml/2006/main">
          <a:endParaRPr lang="en-CA" sz="1100"/>
        </a:p>
      </cdr:txBody>
    </cdr:sp>
  </cdr:relSizeAnchor>
</c:userShapes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457201</xdr:colOff>
      <xdr:row>0</xdr:row>
      <xdr:rowOff>90635</xdr:rowOff>
    </xdr:from>
    <xdr:to>
      <xdr:col>15</xdr:col>
      <xdr:colOff>561975</xdr:colOff>
      <xdr:row>5</xdr:row>
      <xdr:rowOff>80815</xdr:rowOff>
    </xdr:to>
    <xdr:pic>
      <xdr:nvPicPr>
        <xdr:cNvPr id="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210801" y="9063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495300</xdr:colOff>
      <xdr:row>7</xdr:row>
      <xdr:rowOff>47625</xdr:rowOff>
    </xdr:from>
    <xdr:to>
      <xdr:col>15</xdr:col>
      <xdr:colOff>600074</xdr:colOff>
      <xdr:row>12</xdr:row>
      <xdr:rowOff>37805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248900" y="138112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457200</xdr:colOff>
      <xdr:row>14</xdr:row>
      <xdr:rowOff>57150</xdr:rowOff>
    </xdr:from>
    <xdr:to>
      <xdr:col>15</xdr:col>
      <xdr:colOff>561974</xdr:colOff>
      <xdr:row>19</xdr:row>
      <xdr:rowOff>47330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210800" y="2724150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504825</xdr:colOff>
      <xdr:row>22</xdr:row>
      <xdr:rowOff>66675</xdr:rowOff>
    </xdr:from>
    <xdr:to>
      <xdr:col>15</xdr:col>
      <xdr:colOff>609599</xdr:colOff>
      <xdr:row>27</xdr:row>
      <xdr:rowOff>56855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258425" y="425767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485775</xdr:colOff>
      <xdr:row>31</xdr:row>
      <xdr:rowOff>76200</xdr:rowOff>
    </xdr:from>
    <xdr:to>
      <xdr:col>15</xdr:col>
      <xdr:colOff>590549</xdr:colOff>
      <xdr:row>36</xdr:row>
      <xdr:rowOff>66380</xdr:rowOff>
    </xdr:to>
    <xdr:pic>
      <xdr:nvPicPr>
        <xdr:cNvPr id="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239375" y="5981700"/>
          <a:ext cx="714374" cy="942680"/>
        </a:xfrm>
        <a:prstGeom prst="rect">
          <a:avLst/>
        </a:prstGeom>
        <a:noFill/>
      </xdr:spPr>
    </xdr:pic>
    <xdr:clientData/>
  </xdr:twoCellAnchor>
  <xdr:twoCellAnchor>
    <xdr:from>
      <xdr:col>6</xdr:col>
      <xdr:colOff>523875</xdr:colOff>
      <xdr:row>15</xdr:row>
      <xdr:rowOff>85725</xdr:rowOff>
    </xdr:from>
    <xdr:to>
      <xdr:col>12</xdr:col>
      <xdr:colOff>590551</xdr:colOff>
      <xdr:row>28</xdr:row>
      <xdr:rowOff>123826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561975</xdr:colOff>
      <xdr:row>10</xdr:row>
      <xdr:rowOff>9525</xdr:rowOff>
    </xdr:from>
    <xdr:to>
      <xdr:col>11</xdr:col>
      <xdr:colOff>38100</xdr:colOff>
      <xdr:row>21</xdr:row>
      <xdr:rowOff>104775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457201</xdr:colOff>
      <xdr:row>0</xdr:row>
      <xdr:rowOff>90635</xdr:rowOff>
    </xdr:from>
    <xdr:to>
      <xdr:col>14</xdr:col>
      <xdr:colOff>561975</xdr:colOff>
      <xdr:row>5</xdr:row>
      <xdr:rowOff>80815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601201" y="9063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495300</xdr:colOff>
      <xdr:row>7</xdr:row>
      <xdr:rowOff>47625</xdr:rowOff>
    </xdr:from>
    <xdr:to>
      <xdr:col>14</xdr:col>
      <xdr:colOff>600074</xdr:colOff>
      <xdr:row>12</xdr:row>
      <xdr:rowOff>37805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639300" y="138112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457200</xdr:colOff>
      <xdr:row>14</xdr:row>
      <xdr:rowOff>57150</xdr:rowOff>
    </xdr:from>
    <xdr:to>
      <xdr:col>14</xdr:col>
      <xdr:colOff>561974</xdr:colOff>
      <xdr:row>19</xdr:row>
      <xdr:rowOff>47330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601200" y="2724150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504825</xdr:colOff>
      <xdr:row>22</xdr:row>
      <xdr:rowOff>66675</xdr:rowOff>
    </xdr:from>
    <xdr:to>
      <xdr:col>14</xdr:col>
      <xdr:colOff>609599</xdr:colOff>
      <xdr:row>27</xdr:row>
      <xdr:rowOff>56855</xdr:rowOff>
    </xdr:to>
    <xdr:pic>
      <xdr:nvPicPr>
        <xdr:cNvPr id="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648825" y="4257675"/>
          <a:ext cx="714374" cy="942680"/>
        </a:xfrm>
        <a:prstGeom prst="rect">
          <a:avLst/>
        </a:prstGeom>
        <a:noFill/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551889</xdr:colOff>
      <xdr:row>9</xdr:row>
      <xdr:rowOff>28574</xdr:rowOff>
    </xdr:from>
    <xdr:to>
      <xdr:col>13</xdr:col>
      <xdr:colOff>152400</xdr:colOff>
      <xdr:row>22</xdr:row>
      <xdr:rowOff>68915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504825</xdr:colOff>
      <xdr:row>15</xdr:row>
      <xdr:rowOff>66675</xdr:rowOff>
    </xdr:from>
    <xdr:to>
      <xdr:col>11</xdr:col>
      <xdr:colOff>200025</xdr:colOff>
      <xdr:row>29</xdr:row>
      <xdr:rowOff>142875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19</xdr:col>
      <xdr:colOff>504824</xdr:colOff>
      <xdr:row>12</xdr:row>
      <xdr:rowOff>47625</xdr:rowOff>
    </xdr:from>
    <xdr:to>
      <xdr:col>33</xdr:col>
      <xdr:colOff>523875</xdr:colOff>
      <xdr:row>27</xdr:row>
      <xdr:rowOff>142875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9524</xdr:colOff>
      <xdr:row>36</xdr:row>
      <xdr:rowOff>9525</xdr:rowOff>
    </xdr:from>
    <xdr:to>
      <xdr:col>34</xdr:col>
      <xdr:colOff>38099</xdr:colOff>
      <xdr:row>48</xdr:row>
      <xdr:rowOff>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9524</xdr:colOff>
      <xdr:row>62</xdr:row>
      <xdr:rowOff>142875</xdr:rowOff>
    </xdr:from>
    <xdr:to>
      <xdr:col>34</xdr:col>
      <xdr:colOff>95249</xdr:colOff>
      <xdr:row>74</xdr:row>
      <xdr:rowOff>57150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247650</xdr:colOff>
      <xdr:row>9</xdr:row>
      <xdr:rowOff>114300</xdr:rowOff>
    </xdr:from>
    <xdr:to>
      <xdr:col>10</xdr:col>
      <xdr:colOff>552450</xdr:colOff>
      <xdr:row>24</xdr:row>
      <xdr:rowOff>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552450</xdr:colOff>
      <xdr:row>3</xdr:row>
      <xdr:rowOff>133350</xdr:rowOff>
    </xdr:from>
    <xdr:to>
      <xdr:col>18</xdr:col>
      <xdr:colOff>209550</xdr:colOff>
      <xdr:row>15</xdr:row>
      <xdr:rowOff>66675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466725</xdr:colOff>
      <xdr:row>3</xdr:row>
      <xdr:rowOff>123825</xdr:rowOff>
    </xdr:from>
    <xdr:to>
      <xdr:col>18</xdr:col>
      <xdr:colOff>209551</xdr:colOff>
      <xdr:row>15</xdr:row>
      <xdr:rowOff>95250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466725</xdr:colOff>
      <xdr:row>6</xdr:row>
      <xdr:rowOff>152400</xdr:rowOff>
    </xdr:from>
    <xdr:to>
      <xdr:col>14</xdr:col>
      <xdr:colOff>161925</xdr:colOff>
      <xdr:row>21</xdr:row>
      <xdr:rowOff>38100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390524</xdr:colOff>
      <xdr:row>3</xdr:row>
      <xdr:rowOff>47625</xdr:rowOff>
    </xdr:from>
    <xdr:to>
      <xdr:col>13</xdr:col>
      <xdr:colOff>38099</xdr:colOff>
      <xdr:row>12</xdr:row>
      <xdr:rowOff>66675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371474</xdr:colOff>
      <xdr:row>14</xdr:row>
      <xdr:rowOff>152400</xdr:rowOff>
    </xdr:from>
    <xdr:to>
      <xdr:col>13</xdr:col>
      <xdr:colOff>38099</xdr:colOff>
      <xdr:row>24</xdr:row>
      <xdr:rowOff>57150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314325</xdr:colOff>
      <xdr:row>27</xdr:row>
      <xdr:rowOff>28574</xdr:rowOff>
    </xdr:from>
    <xdr:to>
      <xdr:col>13</xdr:col>
      <xdr:colOff>76200</xdr:colOff>
      <xdr:row>36</xdr:row>
      <xdr:rowOff>95249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333375</xdr:colOff>
      <xdr:row>39</xdr:row>
      <xdr:rowOff>161925</xdr:rowOff>
    </xdr:from>
    <xdr:to>
      <xdr:col>13</xdr:col>
      <xdr:colOff>104775</xdr:colOff>
      <xdr:row>49</xdr:row>
      <xdr:rowOff>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342900</xdr:colOff>
      <xdr:row>51</xdr:row>
      <xdr:rowOff>95250</xdr:rowOff>
    </xdr:from>
    <xdr:to>
      <xdr:col>13</xdr:col>
      <xdr:colOff>47625</xdr:colOff>
      <xdr:row>60</xdr:row>
      <xdr:rowOff>85725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266700</xdr:colOff>
      <xdr:row>34</xdr:row>
      <xdr:rowOff>152399</xdr:rowOff>
    </xdr:from>
    <xdr:to>
      <xdr:col>22</xdr:col>
      <xdr:colOff>85725</xdr:colOff>
      <xdr:row>49</xdr:row>
      <xdr:rowOff>123824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7</xdr:col>
      <xdr:colOff>295275</xdr:colOff>
      <xdr:row>62</xdr:row>
      <xdr:rowOff>85725</xdr:rowOff>
    </xdr:from>
    <xdr:to>
      <xdr:col>13</xdr:col>
      <xdr:colOff>66675</xdr:colOff>
      <xdr:row>72</xdr:row>
      <xdr:rowOff>57150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314324</xdr:colOff>
      <xdr:row>75</xdr:row>
      <xdr:rowOff>85725</xdr:rowOff>
    </xdr:from>
    <xdr:to>
      <xdr:col>13</xdr:col>
      <xdr:colOff>38099</xdr:colOff>
      <xdr:row>84</xdr:row>
      <xdr:rowOff>47625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7</xdr:col>
      <xdr:colOff>333374</xdr:colOff>
      <xdr:row>88</xdr:row>
      <xdr:rowOff>133349</xdr:rowOff>
    </xdr:from>
    <xdr:to>
      <xdr:col>12</xdr:col>
      <xdr:colOff>581025</xdr:colOff>
      <xdr:row>97</xdr:row>
      <xdr:rowOff>161924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0.24746</cdr:x>
      <cdr:y>0.84175</cdr:y>
    </cdr:from>
    <cdr:to>
      <cdr:x>0.62475</cdr:x>
      <cdr:y>0.91246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162050" y="2381251"/>
          <a:ext cx="1771650" cy="2000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 b="1"/>
            <a:t>Number of Subdivisions</a:t>
          </a:r>
        </a:p>
      </cdr:txBody>
    </cdr:sp>
  </cdr:relSizeAnchor>
  <cdr:relSizeAnchor xmlns:cdr="http://schemas.openxmlformats.org/drawingml/2006/chartDrawing">
    <cdr:from>
      <cdr:x>0.03043</cdr:x>
      <cdr:y>0.22222</cdr:y>
    </cdr:from>
    <cdr:to>
      <cdr:x>0.08114</cdr:x>
      <cdr:y>0.71044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142875" y="628651"/>
          <a:ext cx="238125" cy="13811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vert="vert270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Classification Error</a:t>
          </a:r>
        </a:p>
      </cdr:txBody>
    </cdr:sp>
  </cdr:relSizeAnchor>
</c:userShapes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361949</xdr:colOff>
      <xdr:row>1</xdr:row>
      <xdr:rowOff>104775</xdr:rowOff>
    </xdr:from>
    <xdr:to>
      <xdr:col>14</xdr:col>
      <xdr:colOff>333374</xdr:colOff>
      <xdr:row>13</xdr:row>
      <xdr:rowOff>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66675</xdr:colOff>
      <xdr:row>24</xdr:row>
      <xdr:rowOff>161925</xdr:rowOff>
    </xdr:from>
    <xdr:to>
      <xdr:col>14</xdr:col>
      <xdr:colOff>409575</xdr:colOff>
      <xdr:row>38</xdr:row>
      <xdr:rowOff>123825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495300</xdr:colOff>
      <xdr:row>9</xdr:row>
      <xdr:rowOff>152400</xdr:rowOff>
    </xdr:from>
    <xdr:to>
      <xdr:col>11</xdr:col>
      <xdr:colOff>161925</xdr:colOff>
      <xdr:row>21</xdr:row>
      <xdr:rowOff>114300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13</xdr:col>
      <xdr:colOff>457201</xdr:colOff>
      <xdr:row>0</xdr:row>
      <xdr:rowOff>90635</xdr:rowOff>
    </xdr:from>
    <xdr:to>
      <xdr:col>14</xdr:col>
      <xdr:colOff>561975</xdr:colOff>
      <xdr:row>5</xdr:row>
      <xdr:rowOff>80815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382001" y="9063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495300</xdr:colOff>
      <xdr:row>7</xdr:row>
      <xdr:rowOff>47625</xdr:rowOff>
    </xdr:from>
    <xdr:to>
      <xdr:col>14</xdr:col>
      <xdr:colOff>600074</xdr:colOff>
      <xdr:row>12</xdr:row>
      <xdr:rowOff>37805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420100" y="1381125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457200</xdr:colOff>
      <xdr:row>14</xdr:row>
      <xdr:rowOff>57150</xdr:rowOff>
    </xdr:from>
    <xdr:to>
      <xdr:col>14</xdr:col>
      <xdr:colOff>561974</xdr:colOff>
      <xdr:row>19</xdr:row>
      <xdr:rowOff>47330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382000" y="2724150"/>
          <a:ext cx="714374" cy="942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504825</xdr:colOff>
      <xdr:row>22</xdr:row>
      <xdr:rowOff>66675</xdr:rowOff>
    </xdr:from>
    <xdr:to>
      <xdr:col>14</xdr:col>
      <xdr:colOff>609599</xdr:colOff>
      <xdr:row>27</xdr:row>
      <xdr:rowOff>56855</xdr:rowOff>
    </xdr:to>
    <xdr:pic>
      <xdr:nvPicPr>
        <xdr:cNvPr id="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429625" y="4257675"/>
          <a:ext cx="714374" cy="942680"/>
        </a:xfrm>
        <a:prstGeom prst="rect">
          <a:avLst/>
        </a:prstGeom>
        <a:noFill/>
      </xdr:spPr>
    </xdr:pic>
    <xdr:clientData/>
  </xdr:twoCellAnchor>
</xdr:wsDr>
</file>

<file path=xl/drawings/drawing30.xml><?xml version="1.0" encoding="utf-8"?>
<c:userShapes xmlns:c="http://schemas.openxmlformats.org/drawingml/2006/chart">
  <cdr:relSizeAnchor xmlns:cdr="http://schemas.openxmlformats.org/drawingml/2006/chartDrawing">
    <cdr:from>
      <cdr:x>0.32234</cdr:x>
      <cdr:y>0.86616</cdr:y>
    </cdr:from>
    <cdr:to>
      <cdr:x>0.79528</cdr:x>
      <cdr:y>0.97817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169788" y="1889290"/>
          <a:ext cx="1716287" cy="24431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CA" sz="1100" b="1"/>
            <a:t>Number of Classifiers</a:t>
          </a:r>
        </a:p>
      </cdr:txBody>
    </cdr:sp>
  </cdr:relSizeAnchor>
  <cdr:relSizeAnchor xmlns:cdr="http://schemas.openxmlformats.org/drawingml/2006/chartDrawing">
    <cdr:from>
      <cdr:x>0.00154</cdr:x>
      <cdr:y>0.0917</cdr:y>
    </cdr:from>
    <cdr:to>
      <cdr:x>0.07446</cdr:x>
      <cdr:y>0.77015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5596" y="200025"/>
          <a:ext cx="264616" cy="147984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vert="vert270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Classification Accuracy</a:t>
          </a:r>
        </a:p>
      </cdr:txBody>
    </cdr:sp>
  </cdr:relSizeAnchor>
</c:userShapes>
</file>

<file path=xl/drawings/drawing31.xml><?xml version="1.0" encoding="utf-8"?>
<c:userShapes xmlns:c="http://schemas.openxmlformats.org/drawingml/2006/chart">
  <cdr:relSizeAnchor xmlns:cdr="http://schemas.openxmlformats.org/drawingml/2006/chartDrawing">
    <cdr:from>
      <cdr:x>0.01667</cdr:x>
      <cdr:y>0.32609</cdr:y>
    </cdr:from>
    <cdr:to>
      <cdr:x>0.0619</cdr:x>
      <cdr:y>0.53623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66675" y="857250"/>
          <a:ext cx="180975" cy="5524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vert="vert270" wrap="square" rtlCol="0" anchor="ctr"/>
        <a:lstStyle xmlns:a="http://schemas.openxmlformats.org/drawingml/2006/main"/>
        <a:p xmlns:a="http://schemas.openxmlformats.org/drawingml/2006/main">
          <a:pPr algn="ctr"/>
          <a:r>
            <a:rPr lang="en-CA" sz="1100" b="1"/>
            <a:t>RI / SI</a:t>
          </a:r>
        </a:p>
      </cdr:txBody>
    </cdr:sp>
  </cdr:relSizeAnchor>
  <cdr:relSizeAnchor xmlns:cdr="http://schemas.openxmlformats.org/drawingml/2006/chartDrawing">
    <cdr:from>
      <cdr:x>0.19762</cdr:x>
      <cdr:y>0.87319</cdr:y>
    </cdr:from>
    <cdr:to>
      <cdr:x>0.74286</cdr:x>
      <cdr:y>0.9529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790575" y="2295525"/>
          <a:ext cx="2181225" cy="2095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en-CA" sz="1100" b="1"/>
            <a:t>Number of Classifiers</a:t>
          </a:r>
        </a:p>
      </cdr:txBody>
    </cdr:sp>
  </cdr:relSizeAnchor>
</c:userShapes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504825</xdr:colOff>
      <xdr:row>12</xdr:row>
      <xdr:rowOff>47625</xdr:rowOff>
    </xdr:from>
    <xdr:to>
      <xdr:col>33</xdr:col>
      <xdr:colOff>114300</xdr:colOff>
      <xdr:row>27</xdr:row>
      <xdr:rowOff>142875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23</xdr:col>
      <xdr:colOff>9524</xdr:colOff>
      <xdr:row>36</xdr:row>
      <xdr:rowOff>9525</xdr:rowOff>
    </xdr:from>
    <xdr:to>
      <xdr:col>37</xdr:col>
      <xdr:colOff>38099</xdr:colOff>
      <xdr:row>48</xdr:row>
      <xdr:rowOff>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552449</xdr:colOff>
      <xdr:row>53</xdr:row>
      <xdr:rowOff>171450</xdr:rowOff>
    </xdr:from>
    <xdr:to>
      <xdr:col>37</xdr:col>
      <xdr:colOff>85724</xdr:colOff>
      <xdr:row>65</xdr:row>
      <xdr:rowOff>85725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495299</xdr:colOff>
      <xdr:row>71</xdr:row>
      <xdr:rowOff>180974</xdr:rowOff>
    </xdr:from>
    <xdr:to>
      <xdr:col>37</xdr:col>
      <xdr:colOff>142874</xdr:colOff>
      <xdr:row>84</xdr:row>
      <xdr:rowOff>38099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38</xdr:col>
      <xdr:colOff>352425</xdr:colOff>
      <xdr:row>13</xdr:row>
      <xdr:rowOff>0</xdr:rowOff>
    </xdr:from>
    <xdr:to>
      <xdr:col>50</xdr:col>
      <xdr:colOff>504825</xdr:colOff>
      <xdr:row>27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40</xdr:col>
      <xdr:colOff>86483</xdr:colOff>
      <xdr:row>29</xdr:row>
      <xdr:rowOff>176073</xdr:rowOff>
    </xdr:from>
    <xdr:to>
      <xdr:col>44</xdr:col>
      <xdr:colOff>362708</xdr:colOff>
      <xdr:row>40</xdr:row>
      <xdr:rowOff>95251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33.xml><?xml version="1.0" encoding="utf-8"?>
<c:userShapes xmlns:c="http://schemas.openxmlformats.org/drawingml/2006/chart">
  <cdr:relSizeAnchor xmlns:cdr="http://schemas.openxmlformats.org/drawingml/2006/chartDrawing">
    <cdr:from>
      <cdr:x>0.16119</cdr:x>
      <cdr:y>0.9</cdr:y>
    </cdr:from>
    <cdr:to>
      <cdr:x>0.64319</cdr:x>
      <cdr:y>1</cdr:y>
    </cdr:to>
    <cdr:sp macro="" textlink="">
      <cdr:nvSpPr>
        <cdr:cNvPr id="2" name="TextBox 7"/>
        <cdr:cNvSpPr txBox="1"/>
      </cdr:nvSpPr>
      <cdr:spPr>
        <a:xfrm xmlns:a="http://schemas.openxmlformats.org/drawingml/2006/main">
          <a:off x="981075" y="2657475"/>
          <a:ext cx="2933700" cy="295275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pPr algn="ctr"/>
          <a:r>
            <a:rPr lang="en-CA" sz="1200" b="1"/>
            <a:t>Number of Training Positions</a:t>
          </a:r>
        </a:p>
      </cdr:txBody>
    </cdr:sp>
  </cdr:relSizeAnchor>
  <cdr:relSizeAnchor xmlns:cdr="http://schemas.openxmlformats.org/drawingml/2006/chartDrawing">
    <cdr:from>
      <cdr:x>0.01252</cdr:x>
      <cdr:y>0.0871</cdr:y>
    </cdr:from>
    <cdr:to>
      <cdr:x>0.05477</cdr:x>
      <cdr:y>0.66129</cdr:y>
    </cdr:to>
    <cdr:sp macro="" textlink="">
      <cdr:nvSpPr>
        <cdr:cNvPr id="3" name="TextBox 6"/>
        <cdr:cNvSpPr txBox="1"/>
      </cdr:nvSpPr>
      <cdr:spPr>
        <a:xfrm xmlns:a="http://schemas.openxmlformats.org/drawingml/2006/main">
          <a:off x="76200" y="257175"/>
          <a:ext cx="257175" cy="1695450"/>
        </a:xfrm>
        <a:prstGeom xmlns:a="http://schemas.openxmlformats.org/drawingml/2006/main" prst="rect">
          <a:avLst/>
        </a:prstGeom>
        <a:solidFill xmlns:a="http://schemas.openxmlformats.org/drawingml/2006/main">
          <a:sysClr val="window" lastClr="FFFFFF"/>
        </a:solidFill>
        <a:ln xmlns:a="http://schemas.openxmlformats.org/drawingml/2006/main" w="9525" cmpd="sng">
          <a:noFill/>
        </a:ln>
        <a:effectLst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vert="vert270" wrap="square" rtlCol="0" anchor="t"/>
        <a:lstStyle xmlns:a="http://schemas.openxmlformats.org/drawingml/2006/main">
          <a:lvl1pPr marL="0" indent="0">
            <a:defRPr sz="1100">
              <a:solidFill>
                <a:sysClr val="windowText" lastClr="000000"/>
              </a:solidFill>
              <a:latin typeface="Calibri"/>
            </a:defRPr>
          </a:lvl1pPr>
          <a:lvl2pPr marL="457200" indent="0">
            <a:defRPr sz="1100">
              <a:solidFill>
                <a:sysClr val="windowText" lastClr="000000"/>
              </a:solidFill>
              <a:latin typeface="Calibri"/>
            </a:defRPr>
          </a:lvl2pPr>
          <a:lvl3pPr marL="914400" indent="0">
            <a:defRPr sz="1100">
              <a:solidFill>
                <a:sysClr val="windowText" lastClr="000000"/>
              </a:solidFill>
              <a:latin typeface="Calibri"/>
            </a:defRPr>
          </a:lvl3pPr>
          <a:lvl4pPr marL="1371600" indent="0">
            <a:defRPr sz="1100">
              <a:solidFill>
                <a:sysClr val="windowText" lastClr="000000"/>
              </a:solidFill>
              <a:latin typeface="Calibri"/>
            </a:defRPr>
          </a:lvl4pPr>
          <a:lvl5pPr marL="1828800" indent="0">
            <a:defRPr sz="1100">
              <a:solidFill>
                <a:sysClr val="windowText" lastClr="000000"/>
              </a:solidFill>
              <a:latin typeface="Calibri"/>
            </a:defRPr>
          </a:lvl5pPr>
          <a:lvl6pPr marL="2286000" indent="0">
            <a:defRPr sz="1100">
              <a:solidFill>
                <a:sysClr val="windowText" lastClr="000000"/>
              </a:solidFill>
              <a:latin typeface="Calibri"/>
            </a:defRPr>
          </a:lvl6pPr>
          <a:lvl7pPr marL="2743200" indent="0">
            <a:defRPr sz="1100">
              <a:solidFill>
                <a:sysClr val="windowText" lastClr="000000"/>
              </a:solidFill>
              <a:latin typeface="Calibri"/>
            </a:defRPr>
          </a:lvl7pPr>
          <a:lvl8pPr marL="3200400" indent="0">
            <a:defRPr sz="1100">
              <a:solidFill>
                <a:sysClr val="windowText" lastClr="000000"/>
              </a:solidFill>
              <a:latin typeface="Calibri"/>
            </a:defRPr>
          </a:lvl8pPr>
          <a:lvl9pPr marL="3657600" indent="0">
            <a:defRPr sz="1100">
              <a:solidFill>
                <a:sysClr val="windowText" lastClr="000000"/>
              </a:solidFill>
              <a:latin typeface="Calibri"/>
            </a:defRPr>
          </a:lvl9pPr>
        </a:lstStyle>
        <a:p xmlns:a="http://schemas.openxmlformats.org/drawingml/2006/main">
          <a:r>
            <a:rPr lang="en-CA" sz="1200" b="1"/>
            <a:t>Classification</a:t>
          </a:r>
          <a:r>
            <a:rPr lang="en-CA" sz="1200" b="1" baseline="0"/>
            <a:t> Error</a:t>
          </a:r>
          <a:endParaRPr lang="en-CA" sz="1200" b="1"/>
        </a:p>
      </cdr:txBody>
    </cdr:sp>
  </cdr:relSizeAnchor>
</c:userShapes>
</file>

<file path=xl/drawings/drawing34.xml><?xml version="1.0" encoding="utf-8"?>
<c:userShapes xmlns:c="http://schemas.openxmlformats.org/drawingml/2006/chart">
  <cdr:relSizeAnchor xmlns:cdr="http://schemas.openxmlformats.org/drawingml/2006/chartDrawing">
    <cdr:from>
      <cdr:x>0.29512</cdr:x>
      <cdr:y>0.34538</cdr:y>
    </cdr:from>
    <cdr:to>
      <cdr:x>0.89104</cdr:x>
      <cdr:y>0.81606</cdr:y>
    </cdr:to>
    <cdr:grpSp>
      <cdr:nvGrpSpPr>
        <cdr:cNvPr id="27" name="Group 26"/>
        <cdr:cNvGrpSpPr/>
      </cdr:nvGrpSpPr>
      <cdr:grpSpPr>
        <a:xfrm xmlns:a="http://schemas.openxmlformats.org/drawingml/2006/main">
          <a:off x="799411" y="695831"/>
          <a:ext cx="1614195" cy="948267"/>
          <a:chOff x="788323" y="725943"/>
          <a:chExt cx="1625585" cy="903543"/>
        </a:xfrm>
      </cdr:grpSpPr>
      <cdr:sp macro="" textlink="">
        <cdr:nvSpPr>
          <cdr:cNvPr id="2" name="TextBox 1"/>
          <cdr:cNvSpPr txBox="1"/>
        </cdr:nvSpPr>
        <cdr:spPr>
          <a:xfrm xmlns:a="http://schemas.openxmlformats.org/drawingml/2006/main">
            <a:off x="788323" y="920659"/>
            <a:ext cx="306288" cy="708827"/>
          </a:xfrm>
          <a:prstGeom xmlns:a="http://schemas.openxmlformats.org/drawingml/2006/main" prst="rect">
            <a:avLst/>
          </a:prstGeom>
        </cdr:spPr>
        <cdr:txBody>
          <a:bodyPr xmlns:a="http://schemas.openxmlformats.org/drawingml/2006/main" vertOverflow="clip" vert="vert270" wrap="square" rtlCol="0" anchor="b"/>
          <a:lstStyle xmlns:a="http://schemas.openxmlformats.org/drawingml/2006/main"/>
          <a:p xmlns:a="http://schemas.openxmlformats.org/drawingml/2006/main">
            <a:pPr algn="l"/>
            <a:r>
              <a:rPr lang="en-CA" sz="1000" b="1">
                <a:solidFill>
                  <a:schemeClr val="bg1"/>
                </a:solidFill>
              </a:rPr>
              <a:t>EMG Only</a:t>
            </a:r>
          </a:p>
        </cdr:txBody>
      </cdr:sp>
      <cdr:sp macro="" textlink="">
        <cdr:nvSpPr>
          <cdr:cNvPr id="3" name="TextBox 1"/>
          <cdr:cNvSpPr txBox="1"/>
        </cdr:nvSpPr>
        <cdr:spPr>
          <a:xfrm xmlns:a="http://schemas.openxmlformats.org/drawingml/2006/main">
            <a:off x="1117073" y="725943"/>
            <a:ext cx="485140" cy="903543"/>
          </a:xfrm>
          <a:prstGeom xmlns:a="http://schemas.openxmlformats.org/drawingml/2006/main" prst="rect">
            <a:avLst/>
          </a:prstGeom>
        </cdr:spPr>
        <cdr:txBody>
          <a:bodyPr xmlns:a="http://schemas.openxmlformats.org/drawingml/2006/main" vert="vert270" wrap="square" rtlCol="0" anchor="ctr"/>
          <a:lstStyle xmlns:a="http://schemas.openxmlformats.org/drawingml/2006/main"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 xmlns:a="http://schemas.openxmlformats.org/drawingml/2006/main">
            <a:pPr algn="l"/>
            <a:r>
              <a:rPr lang="en-CA" sz="1000" b="1">
                <a:solidFill>
                  <a:schemeClr val="bg1"/>
                </a:solidFill>
              </a:rPr>
              <a:t>EMG </a:t>
            </a:r>
            <a:r>
              <a:rPr lang="en-CA" sz="1000" b="1" baseline="0">
                <a:solidFill>
                  <a:schemeClr val="bg1"/>
                </a:solidFill>
              </a:rPr>
              <a:t> + Humerus ACC</a:t>
            </a:r>
            <a:endParaRPr lang="en-CA" sz="1000" b="1">
              <a:solidFill>
                <a:schemeClr val="bg1"/>
              </a:solidFill>
            </a:endParaRPr>
          </a:p>
        </cdr:txBody>
      </cdr:sp>
      <cdr:sp macro="" textlink="">
        <cdr:nvSpPr>
          <cdr:cNvPr id="4" name="TextBox 1"/>
          <cdr:cNvSpPr txBox="1"/>
        </cdr:nvSpPr>
        <cdr:spPr>
          <a:xfrm xmlns:a="http://schemas.openxmlformats.org/drawingml/2006/main">
            <a:off x="1577365" y="763613"/>
            <a:ext cx="451052" cy="865873"/>
          </a:xfrm>
          <a:prstGeom xmlns:a="http://schemas.openxmlformats.org/drawingml/2006/main" prst="rect">
            <a:avLst/>
          </a:prstGeom>
        </cdr:spPr>
        <cdr:txBody>
          <a:bodyPr xmlns:a="http://schemas.openxmlformats.org/drawingml/2006/main" vert="vert270" wrap="square" rtlCol="0" anchor="b"/>
          <a:lstStyle xmlns:a="http://schemas.openxmlformats.org/drawingml/2006/main"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 xmlns:a="http://schemas.openxmlformats.org/drawingml/2006/main">
            <a:pPr algn="l"/>
            <a:r>
              <a:rPr lang="en-CA" sz="1000" b="1">
                <a:solidFill>
                  <a:schemeClr val="bg1"/>
                </a:solidFill>
              </a:rPr>
              <a:t>EMG </a:t>
            </a:r>
            <a:r>
              <a:rPr lang="en-CA" sz="1000" b="1" baseline="0">
                <a:solidFill>
                  <a:schemeClr val="bg1"/>
                </a:solidFill>
              </a:rPr>
              <a:t> + Forearm ACC</a:t>
            </a:r>
            <a:endParaRPr lang="en-CA" sz="1000" b="1">
              <a:solidFill>
                <a:schemeClr val="bg1"/>
              </a:solidFill>
            </a:endParaRPr>
          </a:p>
        </cdr:txBody>
      </cdr:sp>
      <cdr:sp macro="" textlink="">
        <cdr:nvSpPr>
          <cdr:cNvPr id="14" name="TextBox 1"/>
          <cdr:cNvSpPr txBox="1"/>
        </cdr:nvSpPr>
        <cdr:spPr>
          <a:xfrm xmlns:a="http://schemas.openxmlformats.org/drawingml/2006/main">
            <a:off x="1995477" y="997864"/>
            <a:ext cx="418431" cy="631622"/>
          </a:xfrm>
          <a:prstGeom xmlns:a="http://schemas.openxmlformats.org/drawingml/2006/main" prst="rect">
            <a:avLst/>
          </a:prstGeom>
        </cdr:spPr>
        <cdr:txBody>
          <a:bodyPr xmlns:a="http://schemas.openxmlformats.org/drawingml/2006/main" vert="vert270" wrap="square" rtlCol="0" anchor="ctr"/>
          <a:lstStyle xmlns:a="http://schemas.openxmlformats.org/drawingml/2006/main">
            <a:lvl1pPr marL="0" indent="0">
              <a:defRPr sz="1100">
                <a:latin typeface="Calibri"/>
              </a:defRPr>
            </a:lvl1pPr>
            <a:lvl2pPr marL="457200" indent="0">
              <a:defRPr sz="1100">
                <a:latin typeface="Calibri"/>
              </a:defRPr>
            </a:lvl2pPr>
            <a:lvl3pPr marL="914400" indent="0">
              <a:defRPr sz="1100">
                <a:latin typeface="Calibri"/>
              </a:defRPr>
            </a:lvl3pPr>
            <a:lvl4pPr marL="1371600" indent="0">
              <a:defRPr sz="1100">
                <a:latin typeface="Calibri"/>
              </a:defRPr>
            </a:lvl4pPr>
            <a:lvl5pPr marL="1828800" indent="0">
              <a:defRPr sz="1100">
                <a:latin typeface="Calibri"/>
              </a:defRPr>
            </a:lvl5pPr>
            <a:lvl6pPr marL="2286000" indent="0">
              <a:defRPr sz="1100">
                <a:latin typeface="Calibri"/>
              </a:defRPr>
            </a:lvl6pPr>
            <a:lvl7pPr marL="2743200" indent="0">
              <a:defRPr sz="1100">
                <a:latin typeface="Calibri"/>
              </a:defRPr>
            </a:lvl7pPr>
            <a:lvl8pPr marL="3200400" indent="0">
              <a:defRPr sz="1100">
                <a:latin typeface="Calibri"/>
              </a:defRPr>
            </a:lvl8pPr>
            <a:lvl9pPr marL="3657600" indent="0">
              <a:defRPr sz="1100">
                <a:latin typeface="Calibri"/>
              </a:defRPr>
            </a:lvl9pPr>
          </a:lstStyle>
          <a:p xmlns:a="http://schemas.openxmlformats.org/drawingml/2006/main">
            <a:pPr algn="l"/>
            <a:r>
              <a:rPr lang="en-CA" sz="1000" b="1"/>
              <a:t>EMG </a:t>
            </a:r>
            <a:r>
              <a:rPr lang="en-CA" sz="1000" b="1" baseline="0"/>
              <a:t> + Both ACC</a:t>
            </a:r>
            <a:endParaRPr lang="en-CA" sz="1000" b="1"/>
          </a:p>
        </cdr:txBody>
      </cdr:sp>
    </cdr:grpSp>
  </cdr:relSizeAnchor>
  <cdr:relSizeAnchor xmlns:cdr="http://schemas.openxmlformats.org/drawingml/2006/chartDrawing">
    <cdr:from>
      <cdr:x>0.03381</cdr:x>
      <cdr:y>0.10879</cdr:y>
    </cdr:from>
    <cdr:to>
      <cdr:x>0.14609</cdr:x>
      <cdr:y>0.83953</cdr:y>
    </cdr:to>
    <cdr:sp macro="" textlink="">
      <cdr:nvSpPr>
        <cdr:cNvPr id="25" name="TextBox 1"/>
        <cdr:cNvSpPr txBox="1"/>
      </cdr:nvSpPr>
      <cdr:spPr>
        <a:xfrm xmlns:a="http://schemas.openxmlformats.org/drawingml/2006/main">
          <a:off x="91590" y="213599"/>
          <a:ext cx="304140" cy="143473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 anchor="b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algn="r"/>
          <a:r>
            <a:rPr lang="en-CA" sz="1000" b="1"/>
            <a:t>Classification Error (%)</a:t>
          </a:r>
        </a:p>
      </cdr:txBody>
    </cdr:sp>
  </cdr:relSizeAnchor>
  <cdr:relSizeAnchor xmlns:cdr="http://schemas.openxmlformats.org/drawingml/2006/chartDrawing">
    <cdr:from>
      <cdr:x>0.27643</cdr:x>
      <cdr:y>0.83271</cdr:y>
    </cdr:from>
    <cdr:to>
      <cdr:x>0.87151</cdr:x>
      <cdr:y>0.94545</cdr:y>
    </cdr:to>
    <cdr:sp macro="" textlink="">
      <cdr:nvSpPr>
        <cdr:cNvPr id="28" name="TextBox 27"/>
        <cdr:cNvSpPr txBox="1"/>
      </cdr:nvSpPr>
      <cdr:spPr>
        <a:xfrm xmlns:a="http://schemas.openxmlformats.org/drawingml/2006/main">
          <a:off x="748786" y="1677639"/>
          <a:ext cx="1611923" cy="22713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en-CA" sz="1050" b="1"/>
            <a:t>Training Strategy</a:t>
          </a:r>
        </a:p>
      </cdr:txBody>
    </cdr: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219075</xdr:colOff>
      <xdr:row>17</xdr:row>
      <xdr:rowOff>9524</xdr:rowOff>
    </xdr:from>
    <xdr:to>
      <xdr:col>12</xdr:col>
      <xdr:colOff>180975</xdr:colOff>
      <xdr:row>30</xdr:row>
      <xdr:rowOff>95250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590550</xdr:colOff>
      <xdr:row>46</xdr:row>
      <xdr:rowOff>66675</xdr:rowOff>
    </xdr:from>
    <xdr:to>
      <xdr:col>8</xdr:col>
      <xdr:colOff>285750</xdr:colOff>
      <xdr:row>60</xdr:row>
      <xdr:rowOff>142875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9</xdr:col>
      <xdr:colOff>431800</xdr:colOff>
      <xdr:row>47</xdr:row>
      <xdr:rowOff>85725</xdr:rowOff>
    </xdr:from>
    <xdr:to>
      <xdr:col>16</xdr:col>
      <xdr:colOff>558800</xdr:colOff>
      <xdr:row>64</xdr:row>
      <xdr:rowOff>142875</xdr:rowOff>
    </xdr:to>
    <xdr:pic>
      <xdr:nvPicPr>
        <xdr:cNvPr id="5" name="Picture 4" descr="multiPosTrainingAvg.tif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918200" y="9229725"/>
          <a:ext cx="4394200" cy="3295650"/>
        </a:xfrm>
        <a:prstGeom prst="rect">
          <a:avLst/>
        </a:prstGeom>
        <a:scene3d>
          <a:camera prst="orthographicFront">
            <a:rot lat="0" lon="0" rev="5400000"/>
          </a:camera>
          <a:lightRig rig="threePt" dir="t"/>
        </a:scene3d>
      </xdr:spPr>
    </xdr:pic>
    <xdr:clientData/>
  </xdr:twoCellAnchor>
  <xdr:twoCellAnchor editAs="oneCell">
    <xdr:from>
      <xdr:col>15</xdr:col>
      <xdr:colOff>384175</xdr:colOff>
      <xdr:row>47</xdr:row>
      <xdr:rowOff>66675</xdr:rowOff>
    </xdr:from>
    <xdr:to>
      <xdr:col>22</xdr:col>
      <xdr:colOff>511175</xdr:colOff>
      <xdr:row>64</xdr:row>
      <xdr:rowOff>123825</xdr:rowOff>
    </xdr:to>
    <xdr:pic>
      <xdr:nvPicPr>
        <xdr:cNvPr id="6" name="Picture 5" descr="multiPosTrainingAvg2.tif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528175" y="9020175"/>
          <a:ext cx="4394200" cy="3295650"/>
        </a:xfrm>
        <a:prstGeom prst="rect">
          <a:avLst/>
        </a:prstGeom>
        <a:scene3d>
          <a:camera prst="orthographicFront">
            <a:rot lat="0" lon="0" rev="5400000"/>
          </a:camera>
          <a:lightRig rig="threePt" dir="t"/>
        </a:scene3d>
      </xdr:spPr>
    </xdr:pic>
    <xdr:clientData/>
  </xdr:twoCellAnchor>
</xdr:wsDr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0.21171</cdr:x>
      <cdr:y>0.86989</cdr:y>
    </cdr:from>
    <cdr:to>
      <cdr:x>0.82883</cdr:x>
      <cdr:y>0.96654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895350" y="2228851"/>
          <a:ext cx="2609850" cy="2476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CA" sz="1100" b="1">
              <a:latin typeface="+mn-lt"/>
              <a:ea typeface="+mn-ea"/>
              <a:cs typeface="+mn-cs"/>
            </a:rPr>
            <a:t>Number of positions involved in training</a:t>
          </a:r>
          <a:endParaRPr lang="en-CA"/>
        </a:p>
        <a:p xmlns:a="http://schemas.openxmlformats.org/drawingml/2006/main">
          <a:endParaRPr lang="en-CA" sz="1100"/>
        </a:p>
      </cdr:txBody>
    </cdr:sp>
  </cdr:relSizeAnchor>
  <cdr:relSizeAnchor xmlns:cdr="http://schemas.openxmlformats.org/drawingml/2006/chartDrawing">
    <cdr:from>
      <cdr:x>0</cdr:x>
      <cdr:y>0.14126</cdr:y>
    </cdr:from>
    <cdr:to>
      <cdr:x>0.06081</cdr:x>
      <cdr:y>0.71747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0" y="361951"/>
          <a:ext cx="257175" cy="14763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vert="vert270" wrap="square" rtlCol="0"/>
        <a:lstStyle xmlns:a="http://schemas.openxmlformats.org/drawingml/2006/main"/>
        <a:p xmlns:a="http://schemas.openxmlformats.org/drawingml/2006/main">
          <a:r>
            <a:rPr lang="en-CA" sz="1100" b="1"/>
            <a:t>Classification Error</a:t>
          </a:r>
        </a:p>
      </cdr:txBody>
    </cdr:sp>
  </cdr:relSizeAnchor>
</c:userShapes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381000</xdr:colOff>
      <xdr:row>45</xdr:row>
      <xdr:rowOff>57150</xdr:rowOff>
    </xdr:from>
    <xdr:to>
      <xdr:col>9</xdr:col>
      <xdr:colOff>76200</xdr:colOff>
      <xdr:row>59</xdr:row>
      <xdr:rowOff>133350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10</xdr:col>
      <xdr:colOff>600075</xdr:colOff>
      <xdr:row>46</xdr:row>
      <xdr:rowOff>78581</xdr:rowOff>
    </xdr:from>
    <xdr:to>
      <xdr:col>18</xdr:col>
      <xdr:colOff>314325</xdr:colOff>
      <xdr:row>64</xdr:row>
      <xdr:rowOff>92869</xdr:rowOff>
    </xdr:to>
    <xdr:pic>
      <xdr:nvPicPr>
        <xdr:cNvPr id="5" name="Picture 4" descr="multiPosTraining.tif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696075" y="8841581"/>
          <a:ext cx="4591050" cy="3443288"/>
        </a:xfrm>
        <a:prstGeom prst="rect">
          <a:avLst/>
        </a:prstGeom>
        <a:scene3d>
          <a:camera prst="orthographicFront">
            <a:rot lat="0" lon="0" rev="5400000"/>
          </a:camera>
          <a:lightRig rig="threePt" dir="t"/>
        </a:scene3d>
      </xdr:spPr>
    </xdr:pic>
    <xdr:clientData/>
  </xdr:twoCellAnchor>
  <xdr:twoCellAnchor>
    <xdr:from>
      <xdr:col>5</xdr:col>
      <xdr:colOff>285750</xdr:colOff>
      <xdr:row>17</xdr:row>
      <xdr:rowOff>38100</xdr:rowOff>
    </xdr:from>
    <xdr:to>
      <xdr:col>13</xdr:col>
      <xdr:colOff>9525</xdr:colOff>
      <xdr:row>30</xdr:row>
      <xdr:rowOff>152399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0.00208</cdr:x>
      <cdr:y>0.18403</cdr:y>
    </cdr:from>
    <cdr:to>
      <cdr:x>0.05306</cdr:x>
      <cdr:y>0.69045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9525" y="504825"/>
          <a:ext cx="233064" cy="138922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="vert270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n-CA" sz="1100" b="1"/>
            <a:t>Classification Error</a:t>
          </a:r>
        </a:p>
      </cdr:txBody>
    </cdr:sp>
  </cdr:relSizeAnchor>
  <cdr:relSizeAnchor xmlns:cdr="http://schemas.openxmlformats.org/drawingml/2006/chartDrawing">
    <cdr:from>
      <cdr:x>0.17917</cdr:x>
      <cdr:y>0.90465</cdr:y>
    </cdr:from>
    <cdr:to>
      <cdr:x>0.76224</cdr:x>
      <cdr:y>0.98264</cdr:y>
    </cdr:to>
    <cdr:sp macro="" textlink="">
      <cdr:nvSpPr>
        <cdr:cNvPr id="3" name="TextBox 1"/>
        <cdr:cNvSpPr txBox="1"/>
      </cdr:nvSpPr>
      <cdr:spPr>
        <a:xfrm xmlns:a="http://schemas.openxmlformats.org/drawingml/2006/main">
          <a:off x="819150" y="2481626"/>
          <a:ext cx="2665810" cy="21394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CA" sz="1100" b="1">
              <a:latin typeface="Calibri"/>
            </a:rPr>
            <a:t>Number of positions involved in training</a:t>
          </a:r>
          <a:endParaRPr lang="en-CA"/>
        </a:p>
        <a:p xmlns:a="http://schemas.openxmlformats.org/drawingml/2006/main">
          <a:endParaRPr lang="en-CA" sz="1100"/>
        </a:p>
      </cdr:txBody>
    </cdr:sp>
  </cdr:relSizeAnchor>
</c:userShapes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28</xdr:col>
      <xdr:colOff>542925</xdr:colOff>
      <xdr:row>20</xdr:row>
      <xdr:rowOff>0</xdr:rowOff>
    </xdr:from>
    <xdr:to>
      <xdr:col>36</xdr:col>
      <xdr:colOff>238125</xdr:colOff>
      <xdr:row>34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352425</xdr:colOff>
      <xdr:row>13</xdr:row>
      <xdr:rowOff>38100</xdr:rowOff>
    </xdr:from>
    <xdr:to>
      <xdr:col>6</xdr:col>
      <xdr:colOff>352425</xdr:colOff>
      <xdr:row>27</xdr:row>
      <xdr:rowOff>76199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447676</xdr:colOff>
      <xdr:row>13</xdr:row>
      <xdr:rowOff>57149</xdr:rowOff>
    </xdr:from>
    <xdr:to>
      <xdr:col>12</xdr:col>
      <xdr:colOff>447676</xdr:colOff>
      <xdr:row>27</xdr:row>
      <xdr:rowOff>47624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19049</xdr:colOff>
      <xdr:row>13</xdr:row>
      <xdr:rowOff>57150</xdr:rowOff>
    </xdr:from>
    <xdr:to>
      <xdr:col>19</xdr:col>
      <xdr:colOff>276224</xdr:colOff>
      <xdr:row>27</xdr:row>
      <xdr:rowOff>38100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180975</xdr:colOff>
      <xdr:row>66</xdr:row>
      <xdr:rowOff>114299</xdr:rowOff>
    </xdr:from>
    <xdr:to>
      <xdr:col>12</xdr:col>
      <xdr:colOff>66675</xdr:colOff>
      <xdr:row>77</xdr:row>
      <xdr:rowOff>85724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8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1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13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AE92"/>
  <sheetViews>
    <sheetView topLeftCell="A17" zoomScaleNormal="100" workbookViewId="0">
      <selection activeCell="O21" sqref="O21"/>
    </sheetView>
  </sheetViews>
  <sheetFormatPr defaultRowHeight="15"/>
  <cols>
    <col min="2" max="4" width="9.140625" style="12"/>
    <col min="16" max="17" width="9.140625" style="21"/>
    <col min="18" max="21" width="3.85546875" style="21" customWidth="1"/>
    <col min="22" max="23" width="3.7109375" style="21" customWidth="1"/>
    <col min="24" max="24" width="4.28515625" style="21" customWidth="1"/>
    <col min="25" max="25" width="4" style="22" customWidth="1"/>
  </cols>
  <sheetData>
    <row r="1" spans="1:25">
      <c r="A1" t="s">
        <v>0</v>
      </c>
      <c r="B1" s="1">
        <v>1.89383835689517</v>
      </c>
      <c r="F1">
        <f>AVERAGE(B1:E1)</f>
        <v>1.89383835689517</v>
      </c>
    </row>
    <row r="2" spans="1:25">
      <c r="B2" s="12">
        <v>2.4539877300613502</v>
      </c>
      <c r="C2" s="12">
        <v>1.89383835689517</v>
      </c>
      <c r="D2" s="1">
        <v>0.98692984795945604</v>
      </c>
      <c r="F2">
        <f>AVERAGE(B2:E2)</f>
        <v>1.7782519783053254</v>
      </c>
      <c r="I2">
        <v>1</v>
      </c>
      <c r="J2">
        <v>2</v>
      </c>
      <c r="K2">
        <v>4</v>
      </c>
      <c r="L2">
        <v>8</v>
      </c>
      <c r="M2">
        <v>16</v>
      </c>
      <c r="R2" s="23"/>
      <c r="S2" s="23"/>
    </row>
    <row r="3" spans="1:25">
      <c r="B3" s="1">
        <v>2.4806615097359299</v>
      </c>
      <c r="C3" s="12">
        <v>1.7071218991731101</v>
      </c>
      <c r="D3" s="12">
        <v>2.8540944251800502</v>
      </c>
      <c r="E3">
        <v>1.09362496665778</v>
      </c>
      <c r="F3">
        <f>AVERAGE(B3:E3)</f>
        <v>2.0338757001867176</v>
      </c>
      <c r="H3" t="s">
        <v>69</v>
      </c>
      <c r="I3" s="12">
        <v>1.89383835689517</v>
      </c>
      <c r="J3" s="12">
        <v>0.98692984795945604</v>
      </c>
      <c r="K3" s="12">
        <v>2.4806615097359299</v>
      </c>
      <c r="L3" s="12">
        <v>2.82742064550547</v>
      </c>
      <c r="M3" s="12">
        <v>7.1218991731128298</v>
      </c>
      <c r="R3" s="23"/>
      <c r="S3" s="23"/>
      <c r="Y3" s="22">
        <v>1</v>
      </c>
    </row>
    <row r="4" spans="1:25">
      <c r="B4" s="12">
        <v>3.8676980528140801</v>
      </c>
      <c r="C4" s="1">
        <v>2.82742064550547</v>
      </c>
      <c r="D4" s="12">
        <v>4.0010669511869796</v>
      </c>
      <c r="F4">
        <f>AVERAGE(B4:E4)</f>
        <v>3.5653952165021767</v>
      </c>
      <c r="H4" t="s">
        <v>2</v>
      </c>
      <c r="I4" s="12">
        <v>6.4126643412932696</v>
      </c>
      <c r="J4" s="12">
        <v>6.0370270995438702</v>
      </c>
      <c r="K4" s="12">
        <v>7.3517574456667596</v>
      </c>
      <c r="L4" s="12">
        <v>8.2908505500402505</v>
      </c>
      <c r="M4" s="12">
        <v>11.886235578213</v>
      </c>
      <c r="R4" s="23"/>
      <c r="S4" s="23"/>
    </row>
    <row r="5" spans="1:25">
      <c r="B5" s="1">
        <v>7.1218991731128298</v>
      </c>
      <c r="F5">
        <f>AVERAGE(B5:E5)</f>
        <v>7.1218991731128298</v>
      </c>
      <c r="H5" t="s">
        <v>3</v>
      </c>
      <c r="I5" s="12">
        <v>17.411072479272502</v>
      </c>
      <c r="J5" s="12">
        <v>15.966836052420399</v>
      </c>
      <c r="K5" s="12">
        <v>20.460016047071399</v>
      </c>
      <c r="L5" s="12">
        <v>21.503075688686799</v>
      </c>
      <c r="M5" s="12">
        <v>25.3008825889275</v>
      </c>
      <c r="R5" s="23"/>
      <c r="S5" s="23"/>
    </row>
    <row r="6" spans="1:25">
      <c r="H6" t="s">
        <v>46</v>
      </c>
      <c r="I6" s="12">
        <v>11.5786652372018</v>
      </c>
      <c r="J6" s="12">
        <v>5.5213079603323498</v>
      </c>
      <c r="K6" s="12">
        <v>6.1109622085231798</v>
      </c>
      <c r="L6" s="12">
        <v>6.91503618332887</v>
      </c>
      <c r="M6" s="12">
        <v>8.4159742696328106</v>
      </c>
    </row>
    <row r="7" spans="1:25">
      <c r="A7" t="s">
        <v>2</v>
      </c>
      <c r="B7" s="1">
        <v>6.4126643412932696</v>
      </c>
      <c r="F7">
        <f>AVERAGE(B7:E7)</f>
        <v>6.4126643412932696</v>
      </c>
      <c r="H7" t="s">
        <v>63</v>
      </c>
      <c r="I7" s="25">
        <v>13.589128697042399</v>
      </c>
      <c r="J7" s="25">
        <v>10.4449773514522</v>
      </c>
      <c r="K7" s="25">
        <v>11.617372768451901</v>
      </c>
      <c r="L7" s="25">
        <v>10.684799999999999</v>
      </c>
      <c r="M7" s="25">
        <v>15.534239275246501</v>
      </c>
      <c r="Q7" s="24"/>
      <c r="R7" s="24"/>
      <c r="S7" s="24"/>
      <c r="T7" s="24"/>
      <c r="U7" s="24"/>
      <c r="V7" s="24"/>
    </row>
    <row r="8" spans="1:25">
      <c r="B8" s="12">
        <v>6.2248457204185703</v>
      </c>
      <c r="C8" s="12">
        <v>7.8615508451837899</v>
      </c>
      <c r="D8" s="1">
        <v>6.0370270995438702</v>
      </c>
      <c r="F8">
        <f>AVERAGE(B8:E8)</f>
        <v>6.7078078883820771</v>
      </c>
      <c r="H8" t="s">
        <v>65</v>
      </c>
      <c r="I8" s="25">
        <v>21.3732300293882</v>
      </c>
      <c r="J8" s="25">
        <v>19.182473951375901</v>
      </c>
      <c r="K8" s="25">
        <v>17.873363612075899</v>
      </c>
      <c r="L8" s="25">
        <v>18.888592038471799</v>
      </c>
      <c r="M8" s="25">
        <v>27.1173</v>
      </c>
      <c r="R8" s="23"/>
      <c r="S8" s="23"/>
    </row>
    <row r="9" spans="1:25">
      <c r="B9" s="1">
        <v>7.3517574456667596</v>
      </c>
      <c r="C9" s="12">
        <v>8.3176817815937802</v>
      </c>
      <c r="D9" s="12">
        <v>7.8615508451837899</v>
      </c>
      <c r="E9">
        <v>8.1835256238261298</v>
      </c>
      <c r="F9">
        <f>AVERAGE(B9:E9)</f>
        <v>7.9286289240676151</v>
      </c>
      <c r="H9" t="s">
        <v>64</v>
      </c>
      <c r="I9" s="12">
        <v>39.165329052969497</v>
      </c>
      <c r="J9" s="25">
        <v>33.547351524879602</v>
      </c>
      <c r="K9" s="25">
        <v>34.162653825575198</v>
      </c>
      <c r="L9" s="25">
        <v>35.098983413590197</v>
      </c>
      <c r="M9" s="25">
        <v>44.087747458533997</v>
      </c>
      <c r="R9" s="23"/>
      <c r="S9" s="23"/>
    </row>
    <row r="10" spans="1:25">
      <c r="B10" s="12">
        <v>10.0348806010196</v>
      </c>
      <c r="C10" s="1">
        <v>8.2908505500402505</v>
      </c>
      <c r="D10" s="12">
        <v>8.6664877917896401</v>
      </c>
      <c r="F10">
        <f>AVERAGE(B10:E10)</f>
        <v>8.9974063142831628</v>
      </c>
      <c r="H10" t="s">
        <v>66</v>
      </c>
      <c r="I10" s="25">
        <v>23.701124799142999</v>
      </c>
      <c r="J10" s="25">
        <v>20.862346009641101</v>
      </c>
      <c r="K10" s="25">
        <v>16.711301553294099</v>
      </c>
      <c r="L10" s="25">
        <v>18.157471880021401</v>
      </c>
      <c r="M10" s="25">
        <v>21.906802356722</v>
      </c>
      <c r="Y10" s="22">
        <v>2</v>
      </c>
    </row>
    <row r="11" spans="1:25">
      <c r="B11" s="1">
        <v>11.886235578213</v>
      </c>
      <c r="F11">
        <f>AVERAGE(B11:E11)</f>
        <v>11.886235578213</v>
      </c>
      <c r="H11" t="s">
        <v>67</v>
      </c>
      <c r="I11" s="25">
        <v>9.2973550627838595</v>
      </c>
      <c r="J11" s="25">
        <v>8.3622762489981302</v>
      </c>
      <c r="K11" s="25">
        <v>7.9348116484103697</v>
      </c>
      <c r="L11" s="25">
        <v>7.8012289607266903</v>
      </c>
      <c r="M11" s="25">
        <v>11.70184344109</v>
      </c>
      <c r="R11" s="23"/>
      <c r="S11" s="23"/>
    </row>
    <row r="12" spans="1:25">
      <c r="H12" t="s">
        <v>68</v>
      </c>
      <c r="I12" s="12">
        <v>5.2111170497060399</v>
      </c>
      <c r="J12" s="25">
        <v>5.8257616247995703</v>
      </c>
      <c r="K12" s="25">
        <v>7.6162479957242102</v>
      </c>
      <c r="L12" s="25">
        <v>9.2998396579369302</v>
      </c>
      <c r="M12" s="25">
        <v>11.5980758952432</v>
      </c>
      <c r="R12" s="23"/>
      <c r="S12" s="23"/>
    </row>
    <row r="13" spans="1:25">
      <c r="A13" t="s">
        <v>3</v>
      </c>
      <c r="B13" s="1">
        <v>17.411072479272502</v>
      </c>
      <c r="F13">
        <f>AVERAGE(B13:E13)</f>
        <v>17.411072479272502</v>
      </c>
      <c r="H13" s="1" t="s">
        <v>4</v>
      </c>
      <c r="I13" s="1">
        <f>AVERAGE(I3:I12)</f>
        <v>14.963352510569573</v>
      </c>
      <c r="J13" s="1">
        <f>AVERAGE(J3:J12)</f>
        <v>12.673728767140258</v>
      </c>
      <c r="K13" s="1">
        <f>AVERAGE(K3:K12)</f>
        <v>13.231914861452898</v>
      </c>
      <c r="L13" s="1">
        <f>AVERAGE(L3:L12)</f>
        <v>13.946729901830841</v>
      </c>
      <c r="M13" s="1">
        <f>AVERAGE(M3:M12)</f>
        <v>18.467100003672186</v>
      </c>
    </row>
    <row r="14" spans="1:25">
      <c r="B14" s="12">
        <v>19.256485691361299</v>
      </c>
      <c r="C14" s="12">
        <v>17.116876170099001</v>
      </c>
      <c r="D14" s="1">
        <v>15.966836052420399</v>
      </c>
      <c r="F14">
        <f>AVERAGE(B14:E14)</f>
        <v>17.446732637960231</v>
      </c>
      <c r="H14" t="s">
        <v>100</v>
      </c>
      <c r="I14">
        <f>STDEV(I3:I12)/SQRT(10)</f>
        <v>3.4859127402688479</v>
      </c>
      <c r="J14">
        <f>STDEV(J3:J12)/SQRT(10)</f>
        <v>3.0879779610498725</v>
      </c>
      <c r="K14">
        <f>STDEV(K3:K12)/SQRT(10)</f>
        <v>2.9572244646868615</v>
      </c>
      <c r="L14">
        <f>STDEV(L3:L12)/SQRT(10)</f>
        <v>3.0216666174512481</v>
      </c>
      <c r="M14">
        <f>STDEV(M3:M12)/SQRT(10)</f>
        <v>3.596875218371959</v>
      </c>
      <c r="Q14" s="24"/>
      <c r="R14" s="24"/>
      <c r="S14" s="24"/>
      <c r="T14" s="24"/>
      <c r="U14" s="24"/>
      <c r="V14" s="24"/>
    </row>
    <row r="15" spans="1:25">
      <c r="B15" s="1">
        <v>20.460016047071399</v>
      </c>
      <c r="C15" s="12">
        <v>18.480877239903698</v>
      </c>
      <c r="D15" s="12">
        <v>20.192564856913599</v>
      </c>
      <c r="E15">
        <v>17.411072479272502</v>
      </c>
      <c r="F15">
        <f>AVERAGE(B15:E15)</f>
        <v>19.136132655790298</v>
      </c>
      <c r="R15" s="23"/>
      <c r="T15" s="23"/>
    </row>
    <row r="16" spans="1:25">
      <c r="B16" s="12">
        <v>20.460016047071399</v>
      </c>
      <c r="C16" s="1">
        <v>21.503075688686799</v>
      </c>
      <c r="D16" s="12">
        <v>21.583311045734199</v>
      </c>
      <c r="F16">
        <f>AVERAGE(B16:E16)</f>
        <v>21.182134260497467</v>
      </c>
      <c r="R16" s="23"/>
      <c r="T16" s="23"/>
    </row>
    <row r="17" spans="1:31">
      <c r="B17" s="1">
        <v>25.3008825889275</v>
      </c>
      <c r="F17">
        <f>AVERAGE(B17:E17)</f>
        <v>25.3008825889275</v>
      </c>
      <c r="Y17" s="22">
        <v>4</v>
      </c>
    </row>
    <row r="18" spans="1:31">
      <c r="R18" s="23"/>
      <c r="T18" s="23"/>
    </row>
    <row r="19" spans="1:31">
      <c r="A19" t="s">
        <v>46</v>
      </c>
      <c r="B19" s="1">
        <v>11.5786652372018</v>
      </c>
      <c r="F19">
        <f>AVERAGE(B19:E19)</f>
        <v>11.5786652372018</v>
      </c>
      <c r="R19" s="23"/>
      <c r="T19" s="23"/>
    </row>
    <row r="20" spans="1:31">
      <c r="B20" s="12">
        <v>10.399356740820201</v>
      </c>
      <c r="C20" s="12">
        <v>10.426159206647</v>
      </c>
      <c r="D20" s="1">
        <v>5.5213079603323498</v>
      </c>
      <c r="F20">
        <f>AVERAGE(B20:E20)</f>
        <v>8.7822746359331845</v>
      </c>
    </row>
    <row r="21" spans="1:31">
      <c r="B21" s="1">
        <v>6.1109622085231798</v>
      </c>
      <c r="C21" s="12">
        <v>6.1109622085231798</v>
      </c>
      <c r="D21" s="12">
        <v>10.7209863307424</v>
      </c>
      <c r="E21">
        <v>5.36049316537121</v>
      </c>
      <c r="F21">
        <f>AVERAGE(B21:E21)</f>
        <v>7.0758509782899921</v>
      </c>
      <c r="Q21" s="24"/>
      <c r="R21" s="24"/>
      <c r="S21" s="24"/>
      <c r="T21" s="24"/>
      <c r="U21" s="24"/>
      <c r="V21" s="24"/>
    </row>
    <row r="22" spans="1:31">
      <c r="B22" s="12">
        <v>6.8614312516751497</v>
      </c>
      <c r="C22" s="1">
        <v>6.91503618332887</v>
      </c>
      <c r="D22" s="12">
        <v>5.5749128919860604</v>
      </c>
      <c r="F22">
        <f>AVERAGE(B22:E22)</f>
        <v>6.4504601089966931</v>
      </c>
      <c r="R22" s="23"/>
      <c r="T22" s="23"/>
    </row>
    <row r="23" spans="1:31">
      <c r="B23" s="1">
        <v>8.4159742696328106</v>
      </c>
      <c r="F23">
        <f>AVERAGE(B23:E23)</f>
        <v>8.4159742696328106</v>
      </c>
    </row>
    <row r="24" spans="1:31">
      <c r="R24" s="23"/>
      <c r="T24" s="23"/>
    </row>
    <row r="25" spans="1:31">
      <c r="A25" t="s">
        <v>63</v>
      </c>
      <c r="B25" s="11">
        <v>13.589128697042399</v>
      </c>
      <c r="F25">
        <f t="shared" ref="F25:F59" si="0">AVERAGE(B25:E25)</f>
        <v>13.589128697042399</v>
      </c>
      <c r="Y25" s="22">
        <v>8</v>
      </c>
    </row>
    <row r="26" spans="1:31">
      <c r="B26" s="12">
        <v>13.935518252065</v>
      </c>
      <c r="C26" s="12">
        <v>13.2960298427924</v>
      </c>
      <c r="D26" s="1">
        <v>10.4449773514522</v>
      </c>
      <c r="F26">
        <f t="shared" si="0"/>
        <v>12.558841815436535</v>
      </c>
      <c r="R26" s="23"/>
      <c r="T26" s="23"/>
      <c r="AD26" s="1" t="s">
        <v>54</v>
      </c>
      <c r="AE26" s="1">
        <v>2.58</v>
      </c>
    </row>
    <row r="27" spans="1:31">
      <c r="B27" s="1">
        <v>11.617372768451901</v>
      </c>
      <c r="C27" s="12">
        <v>11.1111111111111</v>
      </c>
      <c r="D27" s="12">
        <v>14.4684252597922</v>
      </c>
      <c r="E27">
        <v>11.537436717292801</v>
      </c>
      <c r="F27">
        <f t="shared" si="0"/>
        <v>12.183586464162</v>
      </c>
      <c r="AD27" s="1" t="s">
        <v>55</v>
      </c>
      <c r="AE27" s="1">
        <v>3.82</v>
      </c>
    </row>
    <row r="28" spans="1:31">
      <c r="B28" s="12">
        <v>15.001332267519301</v>
      </c>
      <c r="C28" s="11">
        <v>10.684799999999999</v>
      </c>
      <c r="D28" s="12">
        <v>13.1095123900879</v>
      </c>
      <c r="F28">
        <f t="shared" si="0"/>
        <v>12.931881552535733</v>
      </c>
      <c r="R28" s="23"/>
      <c r="T28" s="23"/>
    </row>
    <row r="29" spans="1:31">
      <c r="B29" s="1">
        <v>15.534239275246501</v>
      </c>
      <c r="F29">
        <f t="shared" si="0"/>
        <v>15.534239275246501</v>
      </c>
    </row>
    <row r="30" spans="1:31">
      <c r="J30" s="55" t="s">
        <v>51</v>
      </c>
      <c r="K30" s="55"/>
      <c r="L30" s="55"/>
      <c r="M30" s="55"/>
      <c r="Q30" s="24"/>
      <c r="R30" s="24"/>
      <c r="S30" s="24"/>
      <c r="T30" s="24"/>
      <c r="U30" s="24"/>
      <c r="V30" s="24"/>
      <c r="W30" s="24"/>
      <c r="X30" s="24"/>
      <c r="Y30" s="39"/>
    </row>
    <row r="31" spans="1:31">
      <c r="A31" t="s">
        <v>65</v>
      </c>
      <c r="B31" s="11">
        <v>21.371124799143001</v>
      </c>
      <c r="F31">
        <f t="shared" si="0"/>
        <v>21.371124799143001</v>
      </c>
      <c r="R31" s="23"/>
      <c r="T31" s="23"/>
      <c r="V31" s="23"/>
      <c r="X31" s="23"/>
    </row>
    <row r="32" spans="1:31">
      <c r="B32" s="12">
        <v>18.995458188618802</v>
      </c>
      <c r="C32" s="12">
        <v>20.892332353726999</v>
      </c>
      <c r="D32" s="11">
        <v>19.182500000000001</v>
      </c>
      <c r="F32">
        <f t="shared" si="0"/>
        <v>19.690096847448601</v>
      </c>
    </row>
    <row r="33" spans="1:25">
      <c r="B33" s="11">
        <v>17.873363612075899</v>
      </c>
      <c r="C33" s="12">
        <v>17.365749398877899</v>
      </c>
      <c r="D33" s="12">
        <v>19.930537002404499</v>
      </c>
      <c r="E33">
        <v>21.800694629976</v>
      </c>
      <c r="F33">
        <f t="shared" si="0"/>
        <v>19.242586160833575</v>
      </c>
      <c r="R33" s="23"/>
      <c r="T33" s="23"/>
      <c r="V33" s="23"/>
      <c r="X33" s="23"/>
    </row>
    <row r="34" spans="1:25">
      <c r="B34" s="12">
        <v>23.029655356665799</v>
      </c>
      <c r="C34" s="1">
        <v>18.888592038471799</v>
      </c>
      <c r="D34" s="12">
        <v>19.877103927331</v>
      </c>
      <c r="F34">
        <f t="shared" si="0"/>
        <v>20.598450440822866</v>
      </c>
      <c r="Y34" s="22">
        <v>16</v>
      </c>
    </row>
    <row r="35" spans="1:25">
      <c r="B35" s="11">
        <v>27.1173</v>
      </c>
      <c r="F35">
        <f t="shared" si="0"/>
        <v>27.1173</v>
      </c>
      <c r="R35" s="23"/>
      <c r="T35" s="23"/>
      <c r="V35" s="23"/>
      <c r="X35" s="23"/>
    </row>
    <row r="37" spans="1:25">
      <c r="A37" t="s">
        <v>64</v>
      </c>
      <c r="B37" s="1">
        <v>39.165329052969497</v>
      </c>
      <c r="F37">
        <f t="shared" si="0"/>
        <v>39.165329052969497</v>
      </c>
      <c r="R37" s="23"/>
      <c r="T37" s="23"/>
      <c r="V37" s="23"/>
      <c r="X37" s="23"/>
    </row>
    <row r="38" spans="1:25">
      <c r="B38" s="12">
        <v>39.753879079721798</v>
      </c>
      <c r="C38" s="12">
        <v>40.690208667736798</v>
      </c>
      <c r="D38" s="1">
        <v>33.547351524879602</v>
      </c>
      <c r="F38">
        <f t="shared" si="0"/>
        <v>37.997146424112735</v>
      </c>
    </row>
    <row r="39" spans="1:25">
      <c r="B39" s="1">
        <v>34.162653825575198</v>
      </c>
      <c r="C39" s="12">
        <v>34.911717495987197</v>
      </c>
      <c r="D39" s="12">
        <v>40.930979133226302</v>
      </c>
      <c r="E39">
        <v>36.6506153023007</v>
      </c>
      <c r="F39">
        <f t="shared" si="0"/>
        <v>36.663991439272351</v>
      </c>
    </row>
    <row r="40" spans="1:25">
      <c r="B40" s="12">
        <v>37.0251471375067</v>
      </c>
      <c r="C40" s="1">
        <v>35.098983413590197</v>
      </c>
      <c r="D40" s="12">
        <v>37.560192616372397</v>
      </c>
      <c r="F40">
        <f t="shared" si="0"/>
        <v>36.561441055823103</v>
      </c>
    </row>
    <row r="41" spans="1:25">
      <c r="B41" s="1">
        <v>44.087747458533997</v>
      </c>
      <c r="F41">
        <f t="shared" si="0"/>
        <v>44.087747458533997</v>
      </c>
    </row>
    <row r="43" spans="1:25">
      <c r="A43" s="6" t="s">
        <v>66</v>
      </c>
      <c r="B43" s="1">
        <v>23.701124799142999</v>
      </c>
      <c r="F43">
        <f t="shared" si="0"/>
        <v>23.701124799142999</v>
      </c>
    </row>
    <row r="44" spans="1:25">
      <c r="B44" s="12">
        <v>19.603642206748798</v>
      </c>
      <c r="C44" s="25">
        <v>24.263524370648099</v>
      </c>
      <c r="D44" s="11">
        <v>20.862346009641101</v>
      </c>
      <c r="F44">
        <f t="shared" si="0"/>
        <v>21.576504195679334</v>
      </c>
    </row>
    <row r="45" spans="1:25">
      <c r="B45" s="11">
        <v>16.711301553294099</v>
      </c>
      <c r="C45" s="12">
        <v>22.549544724156402</v>
      </c>
      <c r="D45" s="12">
        <v>20.862346009641101</v>
      </c>
      <c r="E45">
        <v>21.692554900910601</v>
      </c>
      <c r="F45">
        <f t="shared" si="0"/>
        <v>20.453936797000551</v>
      </c>
      <c r="H45" s="12">
        <f t="shared" ref="H45:H54" si="1">MIN(I3:M3)</f>
        <v>0.98692984795945604</v>
      </c>
      <c r="I45" s="12">
        <f t="shared" ref="I45:I54" si="2">MAX(I3:M3)</f>
        <v>7.1218991731128298</v>
      </c>
      <c r="J45" s="12">
        <f t="shared" ref="J45:J54" si="3">(I3-H45)/(I45-H45)</f>
        <v>0.14782608695652139</v>
      </c>
      <c r="K45">
        <f t="shared" ref="K45:K54" si="4">(J3-H45)/(I45-H45)</f>
        <v>0</v>
      </c>
      <c r="L45">
        <f t="shared" ref="L45:L54" si="5">(K3-H45)/(I45-H45)</f>
        <v>0.24347826086956528</v>
      </c>
      <c r="M45">
        <f t="shared" ref="M45:M54" si="6">(L3-H45)/(I45-H45)</f>
        <v>0.30000000000000032</v>
      </c>
      <c r="N45">
        <f t="shared" ref="N45:N54" si="7">(M3-H45)/(I45-H45)</f>
        <v>1</v>
      </c>
    </row>
    <row r="46" spans="1:25">
      <c r="B46" s="12">
        <v>23.942153186930899</v>
      </c>
      <c r="C46" s="1">
        <v>18.157471880021401</v>
      </c>
      <c r="D46" s="12">
        <v>19.657204070701699</v>
      </c>
      <c r="F46">
        <f t="shared" si="0"/>
        <v>20.585609712551332</v>
      </c>
      <c r="H46" s="12">
        <f t="shared" si="1"/>
        <v>6.0370270995438702</v>
      </c>
      <c r="I46" s="12">
        <f t="shared" si="2"/>
        <v>11.886235578213</v>
      </c>
      <c r="J46" s="12">
        <f t="shared" si="3"/>
        <v>6.4220183486239507E-2</v>
      </c>
      <c r="K46">
        <f t="shared" si="4"/>
        <v>0</v>
      </c>
      <c r="L46">
        <f t="shared" si="5"/>
        <v>0.22477064220183685</v>
      </c>
      <c r="M46">
        <f t="shared" si="6"/>
        <v>0.38532110091743432</v>
      </c>
      <c r="N46">
        <f t="shared" si="7"/>
        <v>1</v>
      </c>
    </row>
    <row r="47" spans="1:25">
      <c r="B47" s="1">
        <v>21.906802356722</v>
      </c>
      <c r="F47">
        <f t="shared" si="0"/>
        <v>21.906802356722</v>
      </c>
      <c r="H47" s="12">
        <f t="shared" si="1"/>
        <v>15.966836052420399</v>
      </c>
      <c r="I47" s="12">
        <f t="shared" si="2"/>
        <v>25.3008825889275</v>
      </c>
      <c r="J47" s="12">
        <f t="shared" si="3"/>
        <v>0.15472779369627515</v>
      </c>
      <c r="K47">
        <f t="shared" si="4"/>
        <v>0</v>
      </c>
      <c r="L47">
        <f t="shared" si="5"/>
        <v>0.48137535816619093</v>
      </c>
      <c r="M47">
        <f t="shared" si="6"/>
        <v>0.59312320916905559</v>
      </c>
      <c r="N47">
        <f t="shared" si="7"/>
        <v>1</v>
      </c>
    </row>
    <row r="48" spans="1:25">
      <c r="H48" s="12">
        <f t="shared" si="1"/>
        <v>5.5213079603323498</v>
      </c>
      <c r="I48" s="12">
        <f t="shared" si="2"/>
        <v>11.5786652372018</v>
      </c>
      <c r="J48" s="12">
        <f t="shared" si="3"/>
        <v>1</v>
      </c>
      <c r="K48">
        <f t="shared" si="4"/>
        <v>0</v>
      </c>
      <c r="L48">
        <f t="shared" si="5"/>
        <v>9.7345132743362595E-2</v>
      </c>
      <c r="M48">
        <f t="shared" si="6"/>
        <v>0.23008849557522279</v>
      </c>
      <c r="N48">
        <f t="shared" si="7"/>
        <v>0.47787610619469278</v>
      </c>
    </row>
    <row r="49" spans="1:26">
      <c r="A49" t="s">
        <v>67</v>
      </c>
      <c r="B49" s="11">
        <v>9.2973550627838595</v>
      </c>
      <c r="F49">
        <f t="shared" si="0"/>
        <v>9.2973550627838595</v>
      </c>
      <c r="H49" s="12">
        <f t="shared" si="1"/>
        <v>10.4449773514522</v>
      </c>
      <c r="I49" s="12">
        <f t="shared" si="2"/>
        <v>15.534239275246501</v>
      </c>
      <c r="J49" s="12">
        <f t="shared" si="3"/>
        <v>0.6178010471204195</v>
      </c>
      <c r="K49">
        <f t="shared" si="4"/>
        <v>0</v>
      </c>
      <c r="L49">
        <f t="shared" si="5"/>
        <v>0.23036649214659025</v>
      </c>
      <c r="M49">
        <f t="shared" si="6"/>
        <v>4.7123267015700965E-2</v>
      </c>
      <c r="N49">
        <f t="shared" si="7"/>
        <v>1</v>
      </c>
    </row>
    <row r="50" spans="1:26">
      <c r="B50" s="12">
        <v>8.4958589366818096</v>
      </c>
      <c r="C50" s="12">
        <v>10.0721346513492</v>
      </c>
      <c r="D50" s="11">
        <v>8.3622762489981302</v>
      </c>
      <c r="F50">
        <f t="shared" si="0"/>
        <v>8.9767566123430456</v>
      </c>
      <c r="H50" s="12">
        <f t="shared" si="1"/>
        <v>17.873363612075899</v>
      </c>
      <c r="I50" s="12">
        <f t="shared" si="2"/>
        <v>27.1173</v>
      </c>
      <c r="J50" s="12">
        <f t="shared" si="3"/>
        <v>0.37861212695972063</v>
      </c>
      <c r="K50">
        <f t="shared" si="4"/>
        <v>0.14161827649638198</v>
      </c>
      <c r="L50">
        <f t="shared" si="5"/>
        <v>0</v>
      </c>
      <c r="M50">
        <f t="shared" si="6"/>
        <v>0.10982641850739616</v>
      </c>
      <c r="N50">
        <f t="shared" si="7"/>
        <v>1</v>
      </c>
    </row>
    <row r="51" spans="1:26">
      <c r="B51" s="11">
        <v>7.9348116484103697</v>
      </c>
      <c r="C51" s="12">
        <v>8.4157093240715994</v>
      </c>
      <c r="D51" s="12">
        <v>10.499599251936999</v>
      </c>
      <c r="E51">
        <v>9.7782527384451008</v>
      </c>
      <c r="F51">
        <f t="shared" si="0"/>
        <v>9.1570932407160175</v>
      </c>
      <c r="H51" s="12">
        <f t="shared" si="1"/>
        <v>33.547351524879602</v>
      </c>
      <c r="I51" s="12">
        <f t="shared" si="2"/>
        <v>44.087747458533997</v>
      </c>
      <c r="J51" s="12">
        <f t="shared" si="3"/>
        <v>0.53299492385786695</v>
      </c>
      <c r="K51">
        <f t="shared" si="4"/>
        <v>0</v>
      </c>
      <c r="L51">
        <f t="shared" si="5"/>
        <v>5.837563451776983E-2</v>
      </c>
      <c r="M51">
        <f t="shared" si="6"/>
        <v>0.14720812182741591</v>
      </c>
      <c r="N51">
        <f t="shared" si="7"/>
        <v>1</v>
      </c>
    </row>
    <row r="52" spans="1:26">
      <c r="B52" s="12">
        <v>12.583489179802299</v>
      </c>
      <c r="C52" s="11">
        <v>7.8012289607266903</v>
      </c>
      <c r="D52" s="12">
        <v>9.48437082554101</v>
      </c>
      <c r="F52">
        <f t="shared" si="0"/>
        <v>9.9563629886899996</v>
      </c>
      <c r="H52" s="12">
        <f t="shared" si="1"/>
        <v>16.711301553294099</v>
      </c>
      <c r="I52" s="12">
        <f t="shared" si="2"/>
        <v>23.701124799142999</v>
      </c>
      <c r="J52" s="12">
        <f t="shared" si="3"/>
        <v>1</v>
      </c>
      <c r="K52">
        <f t="shared" si="4"/>
        <v>0.59386973180075964</v>
      </c>
      <c r="L52">
        <f t="shared" si="5"/>
        <v>0</v>
      </c>
      <c r="M52">
        <f t="shared" si="6"/>
        <v>0.20689655172412977</v>
      </c>
      <c r="N52">
        <f t="shared" si="7"/>
        <v>0.74329501915708573</v>
      </c>
    </row>
    <row r="53" spans="1:26">
      <c r="B53" s="1">
        <v>11.70184344109</v>
      </c>
      <c r="F53">
        <f t="shared" si="0"/>
        <v>11.70184344109</v>
      </c>
      <c r="H53" s="12">
        <f t="shared" si="1"/>
        <v>7.8012289607266903</v>
      </c>
      <c r="I53" s="12">
        <f t="shared" si="2"/>
        <v>11.70184344109</v>
      </c>
      <c r="J53" s="12">
        <f t="shared" si="3"/>
        <v>0.3835616438356188</v>
      </c>
      <c r="K53">
        <f t="shared" si="4"/>
        <v>0.14383561643835743</v>
      </c>
      <c r="L53">
        <f t="shared" si="5"/>
        <v>3.424657534246689E-2</v>
      </c>
      <c r="M53">
        <f t="shared" si="6"/>
        <v>0</v>
      </c>
      <c r="N53">
        <f t="shared" si="7"/>
        <v>1</v>
      </c>
    </row>
    <row r="54" spans="1:26">
      <c r="H54" s="12">
        <f t="shared" si="1"/>
        <v>5.2111170497060399</v>
      </c>
      <c r="I54" s="12">
        <f t="shared" si="2"/>
        <v>11.5980758952432</v>
      </c>
      <c r="J54" s="12">
        <f t="shared" si="3"/>
        <v>0</v>
      </c>
      <c r="K54">
        <f t="shared" si="4"/>
        <v>9.6234309623430353E-2</v>
      </c>
      <c r="L54">
        <f t="shared" si="5"/>
        <v>0.37656903765690264</v>
      </c>
      <c r="M54">
        <f t="shared" si="6"/>
        <v>0.64016736401673457</v>
      </c>
      <c r="N54">
        <f t="shared" si="7"/>
        <v>1</v>
      </c>
    </row>
    <row r="55" spans="1:26">
      <c r="A55" t="s">
        <v>68</v>
      </c>
      <c r="B55" s="1">
        <v>5.2111170497060399</v>
      </c>
      <c r="F55">
        <f>AVERAGE(B55:E55)</f>
        <v>5.2111170497060399</v>
      </c>
      <c r="H55" s="12"/>
      <c r="I55" s="12"/>
      <c r="J55" s="1">
        <f>AVERAGE(J45:J54)</f>
        <v>0.42797438059126619</v>
      </c>
      <c r="K55" s="1">
        <f>AVERAGE(K45:K54)</f>
        <v>9.7555793435892935E-2</v>
      </c>
      <c r="L55" s="1">
        <f>AVERAGE(L45:L54)</f>
        <v>0.17465271336446853</v>
      </c>
      <c r="M55" s="1">
        <f>AVERAGE(M45:M54)</f>
        <v>0.26597545287530899</v>
      </c>
      <c r="N55" s="1">
        <f>AVERAGE(N45:N54)</f>
        <v>0.9221171125351777</v>
      </c>
    </row>
    <row r="56" spans="1:26">
      <c r="B56" s="12">
        <v>5.2912880812399798</v>
      </c>
      <c r="C56" s="12">
        <v>6.1998931052912898</v>
      </c>
      <c r="D56" s="11">
        <v>5.8257616247995703</v>
      </c>
      <c r="F56">
        <f>AVERAGE(B56:D56)</f>
        <v>5.772314270443613</v>
      </c>
    </row>
    <row r="57" spans="1:26">
      <c r="B57" s="1">
        <v>7.6162479957242102</v>
      </c>
      <c r="C57" s="12">
        <v>7.9369321218599698</v>
      </c>
      <c r="D57" s="12">
        <v>7.8033137359700699</v>
      </c>
      <c r="E57">
        <v>6.8412613575628001</v>
      </c>
      <c r="F57">
        <f t="shared" si="0"/>
        <v>7.549438802779262</v>
      </c>
    </row>
    <row r="58" spans="1:26">
      <c r="B58" s="12">
        <v>9.51362907536077</v>
      </c>
      <c r="C58" s="1">
        <v>9.2998396579369302</v>
      </c>
      <c r="D58" s="12">
        <v>10.555852485301999</v>
      </c>
      <c r="F58">
        <f t="shared" si="0"/>
        <v>9.7897737395332332</v>
      </c>
    </row>
    <row r="59" spans="1:26">
      <c r="B59" s="1">
        <v>11.5980758952432</v>
      </c>
      <c r="F59">
        <f t="shared" si="0"/>
        <v>11.5980758952432</v>
      </c>
      <c r="H59" s="12"/>
      <c r="I59" s="12"/>
      <c r="J59" s="12"/>
      <c r="P59"/>
      <c r="Q59" s="6"/>
      <c r="R59" s="6"/>
      <c r="S59" s="6"/>
      <c r="T59" s="44" t="s">
        <v>53</v>
      </c>
      <c r="U59" s="44"/>
      <c r="V59" s="44"/>
      <c r="W59" s="6"/>
      <c r="X59" s="6"/>
      <c r="Y59" s="43"/>
      <c r="Z59" s="6"/>
    </row>
    <row r="60" spans="1:26">
      <c r="H60" s="12"/>
      <c r="I60" s="12"/>
      <c r="J60" s="12"/>
      <c r="P60"/>
      <c r="Q60" s="6"/>
      <c r="R60" s="6"/>
      <c r="S60" s="6"/>
      <c r="T60" s="6"/>
      <c r="U60" s="6"/>
      <c r="V60" s="6"/>
      <c r="W60" s="6"/>
      <c r="X60" s="6"/>
      <c r="Y60" s="43"/>
      <c r="Z60" s="6"/>
    </row>
    <row r="61" spans="1:26">
      <c r="H61" s="12"/>
      <c r="I61" s="12"/>
      <c r="J61" s="12"/>
      <c r="P61"/>
      <c r="Q61" s="6"/>
      <c r="R61" s="6"/>
      <c r="S61" s="6"/>
      <c r="T61" s="6"/>
      <c r="U61" s="6"/>
      <c r="V61" s="6"/>
      <c r="W61" s="6"/>
      <c r="X61" s="6"/>
      <c r="Y61" s="43"/>
      <c r="Z61" s="6"/>
    </row>
    <row r="62" spans="1:26">
      <c r="P62"/>
      <c r="Q62" s="6"/>
      <c r="R62" s="6"/>
      <c r="S62" s="6"/>
      <c r="T62" s="6"/>
      <c r="U62" s="6"/>
      <c r="V62" s="6"/>
      <c r="W62" s="6"/>
      <c r="X62" s="6"/>
      <c r="Y62" s="43"/>
      <c r="Z62" s="6"/>
    </row>
    <row r="63" spans="1:26">
      <c r="P63"/>
      <c r="Q63" s="6"/>
      <c r="R63" s="6"/>
      <c r="S63" s="6"/>
      <c r="T63" s="6"/>
      <c r="U63" s="6"/>
      <c r="V63" s="6"/>
      <c r="W63" s="6"/>
      <c r="X63" s="6"/>
      <c r="Y63" s="43"/>
      <c r="Z63" s="6"/>
    </row>
    <row r="64" spans="1:26">
      <c r="P64"/>
      <c r="Q64" s="6"/>
      <c r="R64" s="6"/>
      <c r="S64" s="6"/>
      <c r="T64" s="6"/>
      <c r="U64" s="6"/>
      <c r="V64" s="6"/>
      <c r="W64" s="6"/>
      <c r="X64" s="6"/>
      <c r="Y64" s="43"/>
      <c r="Z64" s="6"/>
    </row>
    <row r="65" spans="8:26">
      <c r="P65"/>
      <c r="Q65" s="6"/>
      <c r="R65" s="6"/>
      <c r="S65" s="6"/>
      <c r="T65" s="6"/>
      <c r="U65" s="6"/>
      <c r="V65" s="6"/>
      <c r="W65" s="6"/>
      <c r="X65" s="6"/>
      <c r="Y65" s="43"/>
      <c r="Z65" s="6"/>
    </row>
    <row r="66" spans="8:26">
      <c r="P66"/>
      <c r="Q66" s="6"/>
      <c r="R66" s="6"/>
      <c r="S66" s="6"/>
      <c r="T66" s="6"/>
      <c r="U66" s="6"/>
      <c r="V66" s="6"/>
      <c r="W66" s="6"/>
      <c r="X66" s="6"/>
      <c r="Y66" s="43"/>
      <c r="Z66" s="6"/>
    </row>
    <row r="67" spans="8:26">
      <c r="P67"/>
      <c r="Q67" s="6"/>
      <c r="R67" s="6"/>
      <c r="S67" s="6"/>
      <c r="T67" s="6"/>
      <c r="U67" s="6"/>
      <c r="V67" s="6"/>
      <c r="W67" s="6"/>
      <c r="X67" s="6"/>
      <c r="Y67" s="43"/>
      <c r="Z67" s="6"/>
    </row>
    <row r="68" spans="8:26">
      <c r="P68"/>
      <c r="Q68" s="6"/>
      <c r="R68" s="6"/>
      <c r="S68" s="6"/>
      <c r="T68" s="6"/>
      <c r="U68" s="6"/>
      <c r="V68" s="6"/>
      <c r="W68" s="6"/>
      <c r="X68" s="6"/>
      <c r="Y68" s="43"/>
      <c r="Z68" s="6"/>
    </row>
    <row r="69" spans="8:26">
      <c r="P69"/>
      <c r="Q69" s="6"/>
      <c r="R69" s="6"/>
      <c r="S69" s="6"/>
      <c r="T69" s="6"/>
      <c r="U69" s="6"/>
      <c r="V69" s="6"/>
      <c r="W69" s="6"/>
      <c r="X69" s="6"/>
      <c r="Y69" s="43"/>
      <c r="Z69" s="6"/>
    </row>
    <row r="70" spans="8:26">
      <c r="P70"/>
      <c r="T70" s="6"/>
      <c r="U70" s="6"/>
      <c r="V70" s="6"/>
      <c r="W70" s="6"/>
      <c r="X70" s="6"/>
      <c r="Y70" s="43"/>
      <c r="Z70" s="6"/>
    </row>
    <row r="71" spans="8:26">
      <c r="P71"/>
      <c r="Q71" s="6"/>
      <c r="R71" s="6"/>
      <c r="S71" s="6"/>
      <c r="T71" s="6"/>
      <c r="U71" s="6"/>
      <c r="V71" s="6"/>
      <c r="W71" s="6"/>
      <c r="X71" s="6"/>
      <c r="Y71" s="43"/>
      <c r="Z71" s="6"/>
    </row>
    <row r="72" spans="8:26">
      <c r="P72"/>
      <c r="Q72" s="6"/>
      <c r="R72" s="6"/>
      <c r="S72" s="6"/>
      <c r="T72" s="6"/>
      <c r="U72" s="6"/>
      <c r="V72" s="6"/>
      <c r="W72" s="6"/>
      <c r="X72" s="6"/>
      <c r="Y72" s="43"/>
      <c r="Z72" s="6"/>
    </row>
    <row r="73" spans="8:26">
      <c r="H73" s="12"/>
      <c r="I73" s="12"/>
      <c r="J73" s="12"/>
      <c r="P73"/>
      <c r="Q73" s="6"/>
      <c r="R73" s="6"/>
      <c r="S73" s="6"/>
      <c r="T73" s="6"/>
      <c r="U73" s="6"/>
      <c r="V73" s="6"/>
      <c r="W73" s="6"/>
      <c r="X73" s="6"/>
      <c r="Y73" s="43"/>
      <c r="Z73" s="6"/>
    </row>
    <row r="74" spans="8:26">
      <c r="H74" s="12"/>
      <c r="I74" s="12"/>
      <c r="J74" s="12"/>
      <c r="P74"/>
      <c r="Q74" s="6"/>
      <c r="R74" s="6"/>
      <c r="S74" s="6"/>
      <c r="T74" s="6"/>
      <c r="U74" s="6"/>
      <c r="V74" s="6"/>
      <c r="W74" s="6"/>
      <c r="X74" s="6"/>
      <c r="Y74" s="43"/>
      <c r="Z74" s="6"/>
    </row>
    <row r="75" spans="8:26">
      <c r="H75" s="12"/>
      <c r="I75" s="12"/>
      <c r="J75" s="12"/>
      <c r="P75"/>
      <c r="Q75" s="6"/>
      <c r="R75" s="6"/>
      <c r="S75" s="6"/>
      <c r="T75" s="6"/>
      <c r="U75" s="6"/>
      <c r="V75" s="6"/>
      <c r="W75" s="6"/>
      <c r="X75" s="6"/>
      <c r="Y75" s="43"/>
      <c r="Z75" s="6"/>
    </row>
    <row r="76" spans="8:26">
      <c r="H76" s="12"/>
      <c r="I76" s="12"/>
      <c r="J76" s="12"/>
      <c r="P76"/>
      <c r="Q76" s="6"/>
      <c r="R76" s="6"/>
      <c r="S76" s="6"/>
      <c r="T76" s="6"/>
      <c r="U76" s="6"/>
      <c r="V76" s="6"/>
      <c r="W76" s="6"/>
      <c r="X76" s="6"/>
      <c r="Y76" s="43"/>
      <c r="Z76" s="6"/>
    </row>
    <row r="77" spans="8:26">
      <c r="H77" s="12"/>
      <c r="I77" s="12"/>
      <c r="J77" s="12"/>
      <c r="P77"/>
      <c r="Q77" s="6"/>
      <c r="R77" s="6"/>
      <c r="S77" s="6"/>
      <c r="T77" s="6"/>
      <c r="U77" s="6"/>
      <c r="V77" s="6"/>
      <c r="W77" s="6"/>
      <c r="X77" s="6"/>
      <c r="Y77" s="43"/>
      <c r="Z77" s="6"/>
    </row>
    <row r="78" spans="8:26">
      <c r="H78" s="12"/>
      <c r="I78" s="12"/>
      <c r="J78" s="12"/>
      <c r="P78"/>
      <c r="Q78" s="6"/>
      <c r="R78" s="6"/>
      <c r="S78" s="6"/>
      <c r="T78" s="6"/>
      <c r="U78" s="6"/>
      <c r="V78" s="6"/>
      <c r="W78" s="6"/>
      <c r="X78" s="6"/>
      <c r="Y78" s="43"/>
      <c r="Z78" s="6"/>
    </row>
    <row r="79" spans="8:26">
      <c r="H79" s="12"/>
      <c r="I79" s="12"/>
      <c r="J79" s="12"/>
      <c r="P79"/>
      <c r="Q79" s="6"/>
      <c r="R79" s="6"/>
      <c r="S79" s="6"/>
      <c r="T79" s="6"/>
      <c r="U79" s="6"/>
      <c r="V79" s="6"/>
      <c r="W79" s="6"/>
      <c r="X79" s="6"/>
      <c r="Y79" s="43"/>
      <c r="Z79" s="6"/>
    </row>
    <row r="80" spans="8:26">
      <c r="H80" s="12"/>
      <c r="I80" s="12"/>
      <c r="J80" s="12"/>
      <c r="P80"/>
      <c r="Q80" s="6"/>
      <c r="R80" s="6"/>
      <c r="S80" s="6"/>
      <c r="T80" s="6"/>
      <c r="U80" s="6"/>
      <c r="V80" s="6"/>
      <c r="W80" s="6"/>
      <c r="X80" s="6"/>
      <c r="Y80" s="43"/>
      <c r="Z80" s="6"/>
    </row>
    <row r="81" spans="8:26">
      <c r="H81" s="12"/>
      <c r="I81" s="12"/>
      <c r="J81" s="12"/>
      <c r="P81"/>
      <c r="Q81" s="6"/>
      <c r="R81" s="6"/>
      <c r="S81" s="6"/>
      <c r="T81" s="6"/>
      <c r="U81" s="6"/>
      <c r="V81" s="6"/>
      <c r="W81" s="6"/>
      <c r="X81" s="6"/>
      <c r="Y81" s="43"/>
      <c r="Z81" s="6"/>
    </row>
    <row r="82" spans="8:26">
      <c r="H82" s="12"/>
      <c r="I82" s="12"/>
      <c r="J82" s="12"/>
      <c r="P82"/>
      <c r="Q82" s="6"/>
      <c r="R82" s="6"/>
      <c r="S82" s="6"/>
      <c r="T82" s="6"/>
      <c r="U82" s="6"/>
      <c r="V82" s="6"/>
      <c r="W82" s="6"/>
      <c r="X82" s="6"/>
      <c r="Y82" s="43"/>
      <c r="Z82" s="6"/>
    </row>
    <row r="83" spans="8:26">
      <c r="H83" s="12"/>
      <c r="I83" s="12"/>
      <c r="J83" s="12"/>
      <c r="P83"/>
      <c r="Q83" s="6"/>
      <c r="R83" s="6"/>
      <c r="S83" s="6"/>
      <c r="T83" s="6"/>
      <c r="U83" s="6"/>
      <c r="V83" s="6"/>
      <c r="W83" s="6"/>
      <c r="X83" s="6"/>
      <c r="Y83" s="43"/>
      <c r="Z83" s="6"/>
    </row>
    <row r="84" spans="8:26">
      <c r="H84" s="12"/>
      <c r="I84" s="12"/>
      <c r="J84" s="12"/>
      <c r="P84"/>
      <c r="Q84" s="6"/>
      <c r="R84" s="6"/>
      <c r="S84" s="6"/>
      <c r="T84" s="6"/>
      <c r="U84" s="6"/>
      <c r="V84" s="6"/>
      <c r="W84" s="6"/>
      <c r="X84" s="6"/>
      <c r="Y84" s="43"/>
      <c r="Z84" s="6"/>
    </row>
    <row r="85" spans="8:26">
      <c r="H85" s="12"/>
      <c r="I85" s="12"/>
      <c r="J85" s="12"/>
      <c r="P85"/>
      <c r="Q85" s="6"/>
      <c r="R85" s="6"/>
      <c r="S85" s="6"/>
      <c r="T85" s="6"/>
      <c r="U85" s="6"/>
      <c r="V85" s="6"/>
      <c r="W85" s="6"/>
      <c r="X85" s="6"/>
      <c r="Y85" s="43"/>
      <c r="Z85" s="6"/>
    </row>
    <row r="86" spans="8:26">
      <c r="H86" s="12"/>
      <c r="I86" s="12"/>
      <c r="J86" s="12"/>
      <c r="P86"/>
      <c r="Q86" s="6"/>
      <c r="R86" s="6"/>
      <c r="S86" s="6"/>
      <c r="T86" s="6"/>
      <c r="U86" s="6"/>
      <c r="V86" s="6"/>
      <c r="W86" s="6"/>
      <c r="X86" s="6"/>
      <c r="Y86" s="43"/>
      <c r="Z86" s="6"/>
    </row>
    <row r="87" spans="8:26">
      <c r="H87" s="12"/>
      <c r="I87" s="12"/>
      <c r="J87" s="12"/>
      <c r="P87"/>
      <c r="Q87" s="6"/>
      <c r="R87" s="6"/>
      <c r="S87" s="6"/>
      <c r="T87" s="6"/>
      <c r="U87" s="6"/>
      <c r="V87" s="6"/>
      <c r="W87" s="6"/>
      <c r="X87" s="6"/>
      <c r="Y87" s="43"/>
      <c r="Z87" s="6"/>
    </row>
    <row r="88" spans="8:26">
      <c r="H88" s="12"/>
      <c r="I88" s="12"/>
      <c r="J88" s="12"/>
      <c r="P88"/>
      <c r="Q88" s="6"/>
      <c r="R88" s="6"/>
      <c r="S88" s="6"/>
      <c r="T88" s="6"/>
      <c r="U88" s="6"/>
      <c r="V88" s="6"/>
      <c r="W88" s="6"/>
      <c r="X88" s="6"/>
      <c r="Y88" s="43"/>
      <c r="Z88" s="6"/>
    </row>
    <row r="89" spans="8:26">
      <c r="H89" s="12"/>
      <c r="I89" s="12"/>
      <c r="J89" s="12"/>
      <c r="P89"/>
      <c r="Q89" s="6"/>
      <c r="R89" s="6"/>
      <c r="S89" s="6"/>
      <c r="T89" s="6"/>
      <c r="U89" s="6"/>
      <c r="V89" s="6"/>
      <c r="W89" s="6"/>
      <c r="X89" s="6"/>
      <c r="Y89" s="43"/>
      <c r="Z89" s="6"/>
    </row>
    <row r="90" spans="8:26">
      <c r="H90" s="12"/>
      <c r="I90" s="12"/>
      <c r="J90" s="12"/>
      <c r="P90"/>
      <c r="Q90" s="6"/>
      <c r="R90" s="6"/>
      <c r="S90" s="6"/>
      <c r="T90" s="6"/>
      <c r="U90" s="6"/>
      <c r="V90" s="6"/>
      <c r="W90" s="6"/>
      <c r="X90" s="6"/>
      <c r="Y90" s="43"/>
      <c r="Z90" s="6"/>
    </row>
    <row r="91" spans="8:26">
      <c r="H91" s="12"/>
      <c r="I91" s="12"/>
      <c r="J91" s="12"/>
      <c r="P91"/>
      <c r="Q91" s="6"/>
      <c r="R91" s="6"/>
      <c r="S91" s="6"/>
      <c r="T91" s="6"/>
      <c r="U91" s="6"/>
      <c r="V91" s="6"/>
      <c r="W91" s="6"/>
      <c r="X91" s="6"/>
      <c r="Y91" s="43"/>
      <c r="Z91" s="6"/>
    </row>
    <row r="92" spans="8:26">
      <c r="Q92" s="6"/>
      <c r="R92" s="6"/>
      <c r="S92" s="6"/>
      <c r="T92" s="6"/>
      <c r="U92" s="6"/>
      <c r="V92" s="6"/>
      <c r="W92" s="6"/>
      <c r="X92" s="6"/>
      <c r="Y92" s="43"/>
      <c r="Z92" s="6"/>
    </row>
  </sheetData>
  <mergeCells count="1">
    <mergeCell ref="J30:M30"/>
  </mergeCells>
  <pageMargins left="0.7" right="0.7" top="0.75" bottom="0.75" header="0.3" footer="0.3"/>
  <pageSetup orientation="portrait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>
  <dimension ref="B3:R44"/>
  <sheetViews>
    <sheetView workbookViewId="0">
      <selection activeCell="I42" sqref="I42"/>
    </sheetView>
  </sheetViews>
  <sheetFormatPr defaultRowHeight="15"/>
  <sheetData>
    <row r="3" spans="2:18">
      <c r="B3" t="s">
        <v>0</v>
      </c>
      <c r="C3" s="2">
        <v>5</v>
      </c>
      <c r="D3">
        <v>4</v>
      </c>
      <c r="E3">
        <v>3</v>
      </c>
      <c r="F3">
        <v>16</v>
      </c>
      <c r="G3">
        <v>6</v>
      </c>
      <c r="H3">
        <v>9</v>
      </c>
      <c r="I3">
        <v>7</v>
      </c>
      <c r="J3">
        <v>15</v>
      </c>
      <c r="K3">
        <v>1</v>
      </c>
      <c r="L3">
        <v>8</v>
      </c>
      <c r="M3">
        <v>13</v>
      </c>
      <c r="N3">
        <v>11</v>
      </c>
      <c r="O3">
        <v>14</v>
      </c>
      <c r="P3">
        <v>12</v>
      </c>
      <c r="Q3">
        <v>10</v>
      </c>
      <c r="R3">
        <v>2</v>
      </c>
    </row>
    <row r="4" spans="2:18">
      <c r="B4" t="s">
        <v>1</v>
      </c>
      <c r="C4" s="3">
        <v>5</v>
      </c>
      <c r="D4">
        <v>12</v>
      </c>
      <c r="E4">
        <v>16</v>
      </c>
      <c r="F4">
        <v>13</v>
      </c>
      <c r="G4">
        <v>11</v>
      </c>
      <c r="H4">
        <v>15</v>
      </c>
      <c r="I4">
        <v>14</v>
      </c>
      <c r="J4">
        <v>7</v>
      </c>
      <c r="K4">
        <v>9</v>
      </c>
      <c r="L4">
        <v>3</v>
      </c>
      <c r="M4">
        <v>6</v>
      </c>
      <c r="N4">
        <v>4</v>
      </c>
      <c r="O4">
        <v>1</v>
      </c>
      <c r="P4">
        <v>2</v>
      </c>
      <c r="Q4">
        <v>8</v>
      </c>
      <c r="R4">
        <v>10</v>
      </c>
    </row>
    <row r="5" spans="2:18">
      <c r="B5" t="s">
        <v>2</v>
      </c>
      <c r="C5" s="3">
        <v>4</v>
      </c>
      <c r="D5">
        <v>6</v>
      </c>
      <c r="E5">
        <v>9</v>
      </c>
      <c r="F5">
        <v>5</v>
      </c>
      <c r="G5">
        <v>3</v>
      </c>
      <c r="H5">
        <v>16</v>
      </c>
      <c r="I5">
        <v>2</v>
      </c>
      <c r="J5">
        <v>1</v>
      </c>
      <c r="K5">
        <v>10</v>
      </c>
      <c r="L5">
        <v>7</v>
      </c>
      <c r="M5">
        <v>15</v>
      </c>
      <c r="N5">
        <v>8</v>
      </c>
      <c r="O5">
        <v>12</v>
      </c>
      <c r="P5">
        <v>13</v>
      </c>
      <c r="Q5">
        <v>14</v>
      </c>
      <c r="R5">
        <v>11</v>
      </c>
    </row>
    <row r="6" spans="2:18">
      <c r="B6" t="s">
        <v>3</v>
      </c>
      <c r="C6" s="4">
        <v>4</v>
      </c>
      <c r="D6">
        <v>6</v>
      </c>
      <c r="E6">
        <v>3</v>
      </c>
      <c r="F6">
        <v>5</v>
      </c>
      <c r="G6">
        <v>10</v>
      </c>
      <c r="H6">
        <v>2</v>
      </c>
      <c r="I6">
        <v>16</v>
      </c>
      <c r="J6">
        <v>11</v>
      </c>
      <c r="K6">
        <v>9</v>
      </c>
      <c r="L6">
        <v>14</v>
      </c>
      <c r="M6">
        <v>1</v>
      </c>
      <c r="N6">
        <v>12</v>
      </c>
      <c r="O6">
        <v>13</v>
      </c>
      <c r="P6">
        <v>15</v>
      </c>
      <c r="Q6">
        <v>7</v>
      </c>
      <c r="R6">
        <v>8</v>
      </c>
    </row>
    <row r="7" spans="2:18">
      <c r="B7" t="s">
        <v>46</v>
      </c>
      <c r="C7" s="13">
        <v>2</v>
      </c>
    </row>
    <row r="11" spans="2:18">
      <c r="B11" t="s">
        <v>0</v>
      </c>
      <c r="C11" t="s">
        <v>20</v>
      </c>
      <c r="D11" t="s">
        <v>21</v>
      </c>
      <c r="E11" s="10" t="s">
        <v>9</v>
      </c>
      <c r="F11" t="s">
        <v>22</v>
      </c>
      <c r="G11" t="s">
        <v>23</v>
      </c>
      <c r="H11" t="s">
        <v>24</v>
      </c>
      <c r="I11" s="7" t="s">
        <v>25</v>
      </c>
      <c r="J11" t="s">
        <v>26</v>
      </c>
      <c r="K11" t="s">
        <v>13</v>
      </c>
      <c r="L11" t="s">
        <v>35</v>
      </c>
      <c r="N11" t="s">
        <v>38</v>
      </c>
    </row>
    <row r="12" spans="2:18">
      <c r="B12" t="s">
        <v>1</v>
      </c>
      <c r="C12" s="2" t="s">
        <v>25</v>
      </c>
      <c r="D12" t="s">
        <v>27</v>
      </c>
      <c r="E12" t="s">
        <v>28</v>
      </c>
      <c r="F12" t="s">
        <v>29</v>
      </c>
      <c r="G12" s="10" t="s">
        <v>9</v>
      </c>
      <c r="H12" t="s">
        <v>30</v>
      </c>
      <c r="I12" t="s">
        <v>31</v>
      </c>
      <c r="J12" t="s">
        <v>32</v>
      </c>
      <c r="K12" t="s">
        <v>33</v>
      </c>
      <c r="L12" t="s">
        <v>34</v>
      </c>
      <c r="N12" t="s">
        <v>39</v>
      </c>
      <c r="P12" s="8"/>
    </row>
    <row r="13" spans="2:18">
      <c r="B13" t="s">
        <v>2</v>
      </c>
      <c r="C13" s="10" t="s">
        <v>5</v>
      </c>
      <c r="D13" s="9" t="s">
        <v>25</v>
      </c>
      <c r="E13" t="s">
        <v>7</v>
      </c>
      <c r="F13" t="s">
        <v>8</v>
      </c>
      <c r="G13" s="10" t="s">
        <v>9</v>
      </c>
      <c r="H13" s="10" t="s">
        <v>10</v>
      </c>
      <c r="I13" t="s">
        <v>11</v>
      </c>
      <c r="J13" t="s">
        <v>12</v>
      </c>
      <c r="K13" t="s">
        <v>36</v>
      </c>
      <c r="L13" t="s">
        <v>33</v>
      </c>
      <c r="N13" t="s">
        <v>40</v>
      </c>
      <c r="O13" s="5"/>
    </row>
    <row r="14" spans="2:18">
      <c r="B14" t="s">
        <v>3</v>
      </c>
      <c r="C14" t="s">
        <v>13</v>
      </c>
      <c r="D14" t="s">
        <v>14</v>
      </c>
      <c r="E14" t="s">
        <v>15</v>
      </c>
      <c r="F14" s="10" t="s">
        <v>10</v>
      </c>
      <c r="G14" t="s">
        <v>16</v>
      </c>
      <c r="H14" t="s">
        <v>17</v>
      </c>
      <c r="I14" s="7" t="s">
        <v>19</v>
      </c>
      <c r="J14" t="s">
        <v>18</v>
      </c>
      <c r="K14" t="s">
        <v>6</v>
      </c>
      <c r="L14" t="s">
        <v>37</v>
      </c>
      <c r="N14" t="s">
        <v>41</v>
      </c>
      <c r="O14" s="5"/>
    </row>
    <row r="15" spans="2:18">
      <c r="B15" t="s">
        <v>46</v>
      </c>
      <c r="C15" t="s">
        <v>47</v>
      </c>
      <c r="N15" t="s">
        <v>42</v>
      </c>
    </row>
    <row r="16" spans="2:18">
      <c r="N16" t="s">
        <v>43</v>
      </c>
    </row>
    <row r="17" spans="2:17">
      <c r="N17" t="s">
        <v>44</v>
      </c>
      <c r="P17" s="8"/>
    </row>
    <row r="18" spans="2:17">
      <c r="N18" t="s">
        <v>45</v>
      </c>
    </row>
    <row r="20" spans="2:17">
      <c r="B20" t="s">
        <v>46</v>
      </c>
      <c r="C20" s="14">
        <v>2</v>
      </c>
      <c r="K20" t="s">
        <v>3</v>
      </c>
      <c r="L20" s="14">
        <v>4</v>
      </c>
    </row>
    <row r="21" spans="2:17">
      <c r="C21" s="18">
        <v>2</v>
      </c>
      <c r="D21" s="15">
        <v>9</v>
      </c>
      <c r="L21" s="18">
        <v>3</v>
      </c>
      <c r="M21" s="15">
        <v>14</v>
      </c>
    </row>
    <row r="22" spans="2:17">
      <c r="C22" s="18">
        <v>2</v>
      </c>
      <c r="D22">
        <v>9</v>
      </c>
      <c r="E22" s="15">
        <v>13</v>
      </c>
      <c r="L22" s="18">
        <v>3</v>
      </c>
      <c r="M22">
        <v>14</v>
      </c>
      <c r="N22" s="15">
        <v>8</v>
      </c>
    </row>
    <row r="23" spans="2:17">
      <c r="C23" s="18">
        <v>2</v>
      </c>
      <c r="D23">
        <v>9</v>
      </c>
      <c r="E23">
        <v>13</v>
      </c>
      <c r="F23" s="15">
        <v>10</v>
      </c>
      <c r="L23" s="18">
        <v>3</v>
      </c>
      <c r="M23">
        <v>13</v>
      </c>
      <c r="N23">
        <v>8</v>
      </c>
      <c r="O23" s="15">
        <v>1</v>
      </c>
    </row>
    <row r="24" spans="2:17">
      <c r="C24" s="18">
        <v>2</v>
      </c>
      <c r="D24">
        <v>9</v>
      </c>
      <c r="E24">
        <v>10</v>
      </c>
      <c r="F24">
        <v>4</v>
      </c>
      <c r="G24" s="15">
        <v>16</v>
      </c>
      <c r="L24" s="18">
        <v>3</v>
      </c>
      <c r="M24">
        <v>14</v>
      </c>
      <c r="N24">
        <v>8</v>
      </c>
      <c r="O24">
        <v>2</v>
      </c>
      <c r="P24" s="15">
        <v>13</v>
      </c>
    </row>
    <row r="25" spans="2:17">
      <c r="C25" s="19">
        <v>2</v>
      </c>
      <c r="D25" s="17">
        <v>9</v>
      </c>
      <c r="E25" s="17">
        <v>10</v>
      </c>
      <c r="F25" s="17">
        <v>4</v>
      </c>
      <c r="G25" s="17">
        <v>5</v>
      </c>
      <c r="H25" s="16">
        <v>15</v>
      </c>
      <c r="L25" s="19">
        <v>3</v>
      </c>
      <c r="M25" s="17">
        <v>13</v>
      </c>
      <c r="N25" s="17">
        <v>8</v>
      </c>
      <c r="O25" s="17">
        <v>1</v>
      </c>
      <c r="P25" s="17">
        <v>15</v>
      </c>
      <c r="Q25" s="16">
        <v>10</v>
      </c>
    </row>
    <row r="27" spans="2:17">
      <c r="B27" t="s">
        <v>2</v>
      </c>
      <c r="C27" s="14">
        <v>4</v>
      </c>
    </row>
    <row r="28" spans="2:17">
      <c r="C28" s="18">
        <v>5</v>
      </c>
      <c r="D28" s="15">
        <v>9</v>
      </c>
    </row>
    <row r="29" spans="2:17">
      <c r="C29" s="18">
        <v>9</v>
      </c>
      <c r="D29">
        <v>6</v>
      </c>
      <c r="E29" s="15">
        <v>14</v>
      </c>
    </row>
    <row r="30" spans="2:17">
      <c r="C30" s="18">
        <v>5</v>
      </c>
      <c r="D30">
        <v>6</v>
      </c>
      <c r="E30">
        <v>14</v>
      </c>
      <c r="F30" s="15">
        <v>12</v>
      </c>
    </row>
    <row r="31" spans="2:17">
      <c r="C31" s="18">
        <v>4</v>
      </c>
      <c r="D31">
        <v>6</v>
      </c>
      <c r="E31">
        <v>14</v>
      </c>
      <c r="F31">
        <v>9</v>
      </c>
      <c r="G31" s="15">
        <v>16</v>
      </c>
    </row>
    <row r="32" spans="2:17">
      <c r="C32" s="19">
        <v>4</v>
      </c>
      <c r="D32" s="17">
        <v>6</v>
      </c>
      <c r="E32" s="17">
        <v>14</v>
      </c>
      <c r="F32" s="17">
        <v>9</v>
      </c>
      <c r="G32" s="17">
        <v>16</v>
      </c>
      <c r="H32" s="16">
        <v>5</v>
      </c>
    </row>
    <row r="34" spans="2:17">
      <c r="B34" t="s">
        <v>1</v>
      </c>
      <c r="C34" s="14">
        <v>5</v>
      </c>
      <c r="K34" t="s">
        <v>0</v>
      </c>
      <c r="L34" s="14">
        <v>5</v>
      </c>
    </row>
    <row r="35" spans="2:17">
      <c r="C35" s="18">
        <v>7</v>
      </c>
      <c r="D35" s="15">
        <v>12</v>
      </c>
      <c r="L35" s="18">
        <v>3</v>
      </c>
      <c r="M35" s="15">
        <v>13</v>
      </c>
    </row>
    <row r="36" spans="2:17">
      <c r="C36" s="18">
        <v>5</v>
      </c>
      <c r="D36">
        <v>8</v>
      </c>
      <c r="E36" s="15">
        <v>16</v>
      </c>
      <c r="L36" s="18">
        <v>3</v>
      </c>
      <c r="M36">
        <v>12</v>
      </c>
      <c r="N36" s="15">
        <v>8</v>
      </c>
    </row>
    <row r="37" spans="2:17">
      <c r="C37" s="18">
        <v>10</v>
      </c>
      <c r="D37">
        <v>8</v>
      </c>
      <c r="E37">
        <v>16</v>
      </c>
      <c r="F37" s="15">
        <v>7</v>
      </c>
      <c r="L37" s="18">
        <v>3</v>
      </c>
      <c r="M37">
        <v>13</v>
      </c>
      <c r="N37">
        <v>10</v>
      </c>
      <c r="O37" s="15">
        <v>5</v>
      </c>
    </row>
    <row r="38" spans="2:17">
      <c r="C38" s="18">
        <v>5</v>
      </c>
      <c r="D38">
        <v>8</v>
      </c>
      <c r="E38">
        <v>16</v>
      </c>
      <c r="F38">
        <v>7</v>
      </c>
      <c r="G38" s="15">
        <v>1</v>
      </c>
      <c r="L38" s="18">
        <v>8</v>
      </c>
      <c r="M38">
        <v>13</v>
      </c>
      <c r="N38">
        <v>10</v>
      </c>
      <c r="O38">
        <v>5</v>
      </c>
      <c r="P38" s="15">
        <v>6</v>
      </c>
    </row>
    <row r="39" spans="2:17">
      <c r="C39" s="19">
        <v>5</v>
      </c>
      <c r="D39" s="17">
        <v>8</v>
      </c>
      <c r="E39" s="17">
        <v>16</v>
      </c>
      <c r="F39" s="17">
        <v>7</v>
      </c>
      <c r="G39" s="17">
        <v>1</v>
      </c>
      <c r="H39" s="16">
        <v>10</v>
      </c>
      <c r="L39" s="19">
        <v>8</v>
      </c>
      <c r="M39" s="17">
        <v>13</v>
      </c>
      <c r="N39" s="17">
        <v>10</v>
      </c>
      <c r="O39" s="17">
        <v>5</v>
      </c>
      <c r="P39" s="17">
        <v>6</v>
      </c>
      <c r="Q39" s="16">
        <v>3</v>
      </c>
    </row>
    <row r="42" spans="2:17">
      <c r="B42" s="1">
        <v>1</v>
      </c>
      <c r="C42" t="s">
        <v>60</v>
      </c>
    </row>
    <row r="43" spans="2:17">
      <c r="B43" s="1">
        <v>2</v>
      </c>
      <c r="C43" t="s">
        <v>61</v>
      </c>
    </row>
    <row r="44" spans="2:17">
      <c r="B44" s="1">
        <v>3</v>
      </c>
      <c r="C44" t="s">
        <v>62</v>
      </c>
    </row>
  </sheetData>
  <pageMargins left="0.7" right="0.7" top="0.75" bottom="0.75" header="0.3" footer="0.3"/>
  <pageSetup orientation="portrait" verticalDpi="0" r:id="rId1"/>
  <ignoredErrors>
    <ignoredError sqref="L14" twoDigitTextYear="1"/>
  </ignoredErrors>
</worksheet>
</file>

<file path=xl/worksheets/sheet11.xml><?xml version="1.0" encoding="utf-8"?>
<worksheet xmlns="http://schemas.openxmlformats.org/spreadsheetml/2006/main" xmlns:r="http://schemas.openxmlformats.org/officeDocument/2006/relationships">
  <dimension ref="A2:X60"/>
  <sheetViews>
    <sheetView topLeftCell="A7" zoomScaleNormal="100" workbookViewId="0">
      <selection activeCell="N15" sqref="N15"/>
    </sheetView>
  </sheetViews>
  <sheetFormatPr defaultRowHeight="12.95" customHeight="1"/>
  <cols>
    <col min="2" max="5" width="9.140625" style="37"/>
    <col min="15" max="16" width="9.140625" style="21"/>
    <col min="17" max="20" width="3.85546875" style="21" customWidth="1"/>
    <col min="21" max="22" width="4" style="21" customWidth="1"/>
    <col min="23" max="23" width="3.7109375" style="21" customWidth="1"/>
    <col min="24" max="24" width="3.42578125" style="22" customWidth="1"/>
  </cols>
  <sheetData>
    <row r="2" spans="1:24" ht="12.95" customHeight="1">
      <c r="A2" t="s">
        <v>69</v>
      </c>
      <c r="B2" s="38">
        <v>0</v>
      </c>
      <c r="H2" s="1" t="s">
        <v>69</v>
      </c>
      <c r="I2" s="41">
        <v>31.524173363193299</v>
      </c>
      <c r="J2" s="41">
        <v>49.123962587274399</v>
      </c>
      <c r="K2" s="41">
        <v>59.636411539981601</v>
      </c>
      <c r="L2" s="41">
        <v>71.861414833355298</v>
      </c>
      <c r="Q2" s="23"/>
      <c r="R2" s="23"/>
    </row>
    <row r="3" spans="1:24" ht="12.95" customHeight="1">
      <c r="B3" s="37">
        <v>30.404426294295899</v>
      </c>
      <c r="C3" s="37">
        <v>43.0509814253722</v>
      </c>
      <c r="D3" s="38">
        <v>31.352917929126601</v>
      </c>
      <c r="H3" s="1" t="s">
        <v>2</v>
      </c>
      <c r="I3" s="41">
        <v>35.595238095238102</v>
      </c>
      <c r="J3" s="41">
        <v>51.243386243386198</v>
      </c>
      <c r="K3" s="41">
        <v>64.880952380952394</v>
      </c>
      <c r="L3" s="41">
        <v>74.510582010581999</v>
      </c>
      <c r="Q3" s="23"/>
      <c r="R3" s="23"/>
      <c r="X3" s="22">
        <v>1</v>
      </c>
    </row>
    <row r="4" spans="1:24" ht="12.95" customHeight="1">
      <c r="B4" s="38">
        <v>48.6892372546437</v>
      </c>
      <c r="C4" s="37">
        <v>49.901198788038499</v>
      </c>
      <c r="D4" s="37">
        <v>57.5023053616124</v>
      </c>
      <c r="E4" s="37">
        <v>59.807666974048203</v>
      </c>
      <c r="H4" s="1" t="s">
        <v>3</v>
      </c>
      <c r="I4" s="41">
        <v>36.562829989440303</v>
      </c>
      <c r="J4" s="41">
        <v>53.313093980992598</v>
      </c>
      <c r="K4" s="41">
        <v>67.291446673706503</v>
      </c>
      <c r="L4" s="41">
        <v>78.629883843716996</v>
      </c>
      <c r="Q4" s="23"/>
      <c r="R4" s="23"/>
    </row>
    <row r="5" spans="1:24" ht="12.95" customHeight="1">
      <c r="B5" s="37">
        <v>67.540508496904195</v>
      </c>
      <c r="C5" s="38">
        <v>59.280727176920003</v>
      </c>
      <c r="D5" s="37">
        <v>67.869845870109302</v>
      </c>
      <c r="H5" s="1" t="s">
        <v>46</v>
      </c>
      <c r="I5" s="41">
        <v>26.9449214106459</v>
      </c>
      <c r="J5" s="41">
        <v>42.887333245278001</v>
      </c>
      <c r="K5" s="41">
        <v>60.546823405098401</v>
      </c>
      <c r="L5" s="41">
        <v>72.605996565843398</v>
      </c>
      <c r="Q5" s="23"/>
      <c r="R5" s="23"/>
    </row>
    <row r="6" spans="1:24" ht="12.95" customHeight="1">
      <c r="B6" s="38">
        <v>71.729679884073306</v>
      </c>
      <c r="H6" s="1" t="s">
        <v>63</v>
      </c>
      <c r="I6" s="41">
        <v>34.198392833618797</v>
      </c>
      <c r="J6" s="41">
        <v>46.436569621920697</v>
      </c>
      <c r="K6" s="41">
        <v>58.147806613094502</v>
      </c>
      <c r="L6" s="41">
        <v>71.7033328942168</v>
      </c>
    </row>
    <row r="7" spans="1:24" ht="12.95" customHeight="1">
      <c r="H7" s="1" t="s">
        <v>65</v>
      </c>
      <c r="I7" s="41">
        <v>31.1345646437995</v>
      </c>
      <c r="J7" s="41">
        <v>48.509234828495998</v>
      </c>
      <c r="K7" s="41">
        <v>62.1503957783641</v>
      </c>
      <c r="L7" s="41">
        <v>75.316622691292906</v>
      </c>
      <c r="P7" s="24"/>
      <c r="Q7" s="24"/>
      <c r="R7" s="24"/>
      <c r="S7" s="24"/>
      <c r="T7" s="24"/>
      <c r="U7" s="24"/>
    </row>
    <row r="8" spans="1:24" ht="12.95" customHeight="1">
      <c r="A8" t="s">
        <v>2</v>
      </c>
      <c r="B8" s="38">
        <v>0</v>
      </c>
      <c r="H8" s="1" t="s">
        <v>64</v>
      </c>
      <c r="I8" s="41">
        <v>20.599498217351101</v>
      </c>
      <c r="J8" s="41">
        <v>28.839297504291601</v>
      </c>
      <c r="K8" s="41">
        <v>43.404199128482801</v>
      </c>
      <c r="L8" s="41">
        <v>61.745675425854998</v>
      </c>
      <c r="Q8" s="23"/>
      <c r="R8" s="23"/>
    </row>
    <row r="9" spans="1:24" ht="12.95" customHeight="1">
      <c r="B9" s="37">
        <v>28.716931216931201</v>
      </c>
      <c r="C9" s="37">
        <v>40.621693121693099</v>
      </c>
      <c r="D9" s="38">
        <v>34.880952380952401</v>
      </c>
      <c r="H9" s="1" t="s">
        <v>66</v>
      </c>
      <c r="I9" s="41">
        <v>34.024567428345001</v>
      </c>
      <c r="J9" s="41">
        <v>49.4650640602298</v>
      </c>
      <c r="K9" s="41">
        <v>61.7884031171576</v>
      </c>
      <c r="L9" s="41">
        <v>72.421080438515403</v>
      </c>
      <c r="Q9" s="23"/>
      <c r="R9" s="23"/>
    </row>
    <row r="10" spans="1:24" ht="12.95" customHeight="1">
      <c r="B10" s="38">
        <v>51.137566137566097</v>
      </c>
      <c r="C10" s="37">
        <v>55.357142857142897</v>
      </c>
      <c r="D10" s="37">
        <v>56.547619047619101</v>
      </c>
      <c r="E10" s="37">
        <v>58.425925925925903</v>
      </c>
      <c r="H10" s="1" t="s">
        <v>67</v>
      </c>
      <c r="I10" s="41">
        <v>23.455649419218599</v>
      </c>
      <c r="J10" s="41">
        <v>38.753959873284103</v>
      </c>
      <c r="K10" s="41">
        <v>54.844244984160497</v>
      </c>
      <c r="L10" s="41">
        <v>70.498944033790906</v>
      </c>
      <c r="X10" s="22">
        <v>2</v>
      </c>
    </row>
    <row r="11" spans="1:24" ht="12.95" customHeight="1">
      <c r="B11" s="37">
        <v>69.047619047619094</v>
      </c>
      <c r="C11" s="38">
        <v>64.603174603174594</v>
      </c>
      <c r="D11" s="37">
        <v>67.870370370370395</v>
      </c>
      <c r="H11" s="1" t="s">
        <v>68</v>
      </c>
      <c r="I11" s="41">
        <v>41.567695961995298</v>
      </c>
      <c r="J11" s="41">
        <v>54.011612562681499</v>
      </c>
      <c r="K11" s="41">
        <v>66.336764317762004</v>
      </c>
      <c r="L11" s="41">
        <v>75.956716811823696</v>
      </c>
      <c r="Q11" s="23"/>
      <c r="R11" s="23"/>
    </row>
    <row r="12" spans="1:24" ht="12.95" customHeight="1">
      <c r="B12" s="38">
        <v>74.563492063492106</v>
      </c>
      <c r="H12" s="1" t="s">
        <v>4</v>
      </c>
      <c r="I12">
        <f>AVERAGE(I2:I11)</f>
        <v>31.560753136284593</v>
      </c>
      <c r="J12">
        <f>AVERAGE(J2:J11)</f>
        <v>46.258351450783486</v>
      </c>
      <c r="K12">
        <f>AVERAGE(K2:K11)</f>
        <v>59.902744793876039</v>
      </c>
      <c r="L12">
        <f>AVERAGE(L2:L11)</f>
        <v>72.525024954899251</v>
      </c>
      <c r="Q12" s="23"/>
      <c r="R12" s="23"/>
    </row>
    <row r="13" spans="1:24" ht="12.95" customHeight="1">
      <c r="B13" s="38"/>
    </row>
    <row r="14" spans="1:24" ht="12.95" customHeight="1">
      <c r="A14" t="s">
        <v>3</v>
      </c>
      <c r="B14" s="38">
        <v>0</v>
      </c>
      <c r="P14" s="24"/>
      <c r="Q14" s="24"/>
      <c r="R14" s="24"/>
      <c r="S14" s="24"/>
      <c r="T14" s="24"/>
      <c r="U14" s="24"/>
    </row>
    <row r="15" spans="1:24" ht="12.95" customHeight="1">
      <c r="B15" s="37">
        <v>30.5174234424498</v>
      </c>
      <c r="C15" s="37">
        <v>44.8785638859557</v>
      </c>
      <c r="D15" s="38">
        <v>36.074445617740203</v>
      </c>
      <c r="Q15" s="23"/>
      <c r="S15" s="23"/>
    </row>
    <row r="16" spans="1:24" ht="12.95" customHeight="1">
      <c r="B16" s="38">
        <v>52.719112988384403</v>
      </c>
      <c r="C16" s="37">
        <v>56.480992608236498</v>
      </c>
      <c r="D16" s="37">
        <v>59.252903907075002</v>
      </c>
      <c r="E16" s="37">
        <v>63.437170010559697</v>
      </c>
      <c r="Q16" s="23"/>
      <c r="S16" s="23"/>
    </row>
    <row r="17" spans="1:24" ht="12.95" customHeight="1">
      <c r="B17" s="37">
        <v>73.178458289334699</v>
      </c>
      <c r="C17" s="38">
        <v>66.565469904962995</v>
      </c>
      <c r="D17" s="37">
        <v>71.383315733896495</v>
      </c>
      <c r="X17" s="22">
        <v>4</v>
      </c>
    </row>
    <row r="18" spans="1:24" ht="12.95" customHeight="1">
      <c r="B18" s="38">
        <v>78.049102428722307</v>
      </c>
      <c r="Q18" s="23"/>
      <c r="S18" s="23"/>
    </row>
    <row r="19" spans="1:24" ht="12.95" customHeight="1">
      <c r="Q19" s="23"/>
      <c r="S19" s="23"/>
    </row>
    <row r="20" spans="1:24" ht="12.95" customHeight="1">
      <c r="A20" t="s">
        <v>46</v>
      </c>
      <c r="B20" s="38">
        <v>0</v>
      </c>
    </row>
    <row r="21" spans="1:24" ht="12.95" customHeight="1">
      <c r="B21" s="37">
        <v>25.9542992999604</v>
      </c>
      <c r="C21" s="37">
        <v>39.426760005283299</v>
      </c>
      <c r="D21" s="38">
        <v>26.6147140404174</v>
      </c>
      <c r="P21" s="24"/>
      <c r="Q21" s="24"/>
      <c r="R21" s="24"/>
      <c r="S21" s="24"/>
      <c r="T21" s="24"/>
      <c r="U21" s="24"/>
    </row>
    <row r="22" spans="1:24" ht="12.95" customHeight="1">
      <c r="B22" s="38">
        <v>42.781666886804899</v>
      </c>
      <c r="C22" s="37">
        <v>50.667018887861602</v>
      </c>
      <c r="D22" s="37">
        <v>53.282261260071301</v>
      </c>
      <c r="E22" s="37">
        <v>53.797384757627803</v>
      </c>
      <c r="Q22" s="23"/>
      <c r="S22" s="23"/>
    </row>
    <row r="23" spans="1:24" ht="12.95" customHeight="1">
      <c r="B23" s="37">
        <v>67.032096156386203</v>
      </c>
      <c r="C23" s="38">
        <v>60.520406815480101</v>
      </c>
      <c r="D23" s="37">
        <v>62.329943204332302</v>
      </c>
    </row>
    <row r="24" spans="1:24" ht="12.95" customHeight="1">
      <c r="B24" s="38">
        <v>72.619204860652502</v>
      </c>
      <c r="Q24" s="23"/>
      <c r="S24" s="23"/>
    </row>
    <row r="25" spans="1:24" ht="12.95" customHeight="1">
      <c r="X25" s="22">
        <v>8</v>
      </c>
    </row>
    <row r="26" spans="1:24" ht="12.95" customHeight="1">
      <c r="A26" t="s">
        <v>63</v>
      </c>
      <c r="B26" s="38">
        <v>0</v>
      </c>
      <c r="Q26" s="23"/>
      <c r="S26" s="23"/>
    </row>
    <row r="27" spans="1:24" ht="12.95" customHeight="1">
      <c r="B27" s="37">
        <v>23.422473982347501</v>
      </c>
      <c r="C27" s="37">
        <v>43.485706758002898</v>
      </c>
      <c r="D27" s="38">
        <v>34.198392833618797</v>
      </c>
    </row>
    <row r="28" spans="1:24" ht="12.95" customHeight="1">
      <c r="B28" s="38">
        <v>46.436569621920697</v>
      </c>
      <c r="C28" s="37">
        <v>52.193386905545999</v>
      </c>
      <c r="D28" s="37">
        <v>54.920300355684397</v>
      </c>
      <c r="E28" s="37">
        <v>59.899881438545698</v>
      </c>
      <c r="Q28" s="23"/>
      <c r="S28" s="23"/>
    </row>
    <row r="29" spans="1:24" ht="12.95" customHeight="1">
      <c r="B29" s="37">
        <v>68.699776050586195</v>
      </c>
      <c r="C29" s="38">
        <v>58.147806613094502</v>
      </c>
      <c r="D29" s="37">
        <v>66.078250559873496</v>
      </c>
    </row>
    <row r="30" spans="1:24" ht="12.95" customHeight="1">
      <c r="B30" s="38">
        <v>71.7033328942168</v>
      </c>
      <c r="I30" s="55" t="s">
        <v>52</v>
      </c>
      <c r="J30" s="55"/>
      <c r="K30" s="55"/>
      <c r="L30" s="55"/>
      <c r="P30" s="24"/>
      <c r="Q30" s="24"/>
      <c r="R30" s="24"/>
      <c r="S30" s="24"/>
      <c r="T30" s="24"/>
      <c r="U30" s="24"/>
      <c r="V30" s="24"/>
      <c r="W30" s="24"/>
      <c r="X30" s="39"/>
    </row>
    <row r="31" spans="1:24" ht="12.95" customHeight="1">
      <c r="Q31" s="23"/>
      <c r="S31" s="23"/>
      <c r="U31" s="23"/>
      <c r="W31" s="23"/>
    </row>
    <row r="32" spans="1:24" ht="12.95" customHeight="1">
      <c r="A32" t="s">
        <v>65</v>
      </c>
      <c r="B32" s="38">
        <v>0</v>
      </c>
    </row>
    <row r="33" spans="1:24" ht="12.95" customHeight="1">
      <c r="B33" s="37">
        <v>29.2744063324538</v>
      </c>
      <c r="C33" s="37">
        <v>45.105540897097598</v>
      </c>
      <c r="D33" s="38">
        <v>31.1345646437995</v>
      </c>
      <c r="Q33" s="23"/>
      <c r="S33" s="23"/>
      <c r="U33" s="23"/>
      <c r="W33" s="23"/>
    </row>
    <row r="34" spans="1:24" ht="12.95" customHeight="1">
      <c r="B34" s="38">
        <v>48.509234828495998</v>
      </c>
      <c r="C34" s="37">
        <v>53.786279683377302</v>
      </c>
      <c r="D34" s="37">
        <v>59.182058047493399</v>
      </c>
      <c r="E34" s="37">
        <v>60.514511873350898</v>
      </c>
      <c r="X34" s="22">
        <v>16</v>
      </c>
    </row>
    <row r="35" spans="1:24" ht="12.95" customHeight="1">
      <c r="B35" s="37">
        <v>71.530343007915604</v>
      </c>
      <c r="C35" s="38">
        <v>62.1503957783641</v>
      </c>
      <c r="D35" s="37">
        <v>68.588390501319296</v>
      </c>
      <c r="Q35" s="23"/>
      <c r="S35" s="23"/>
      <c r="U35" s="23"/>
      <c r="W35" s="23"/>
    </row>
    <row r="36" spans="1:24" ht="12.95" customHeight="1">
      <c r="B36" s="38">
        <v>75.316622691292906</v>
      </c>
    </row>
    <row r="37" spans="1:24" ht="12.95" customHeight="1">
      <c r="Q37" s="23"/>
      <c r="S37" s="23"/>
      <c r="U37" s="23"/>
      <c r="W37" s="23"/>
    </row>
    <row r="38" spans="1:24" ht="12.95" customHeight="1">
      <c r="A38" t="s">
        <v>64</v>
      </c>
      <c r="B38" s="38">
        <v>0</v>
      </c>
    </row>
    <row r="39" spans="1:24" ht="12.95" customHeight="1">
      <c r="B39" s="37">
        <v>12.795457546546899</v>
      </c>
      <c r="C39" s="37">
        <v>40.076587877987599</v>
      </c>
      <c r="D39" s="38">
        <v>20.599498217351101</v>
      </c>
    </row>
    <row r="40" spans="1:24" ht="12.95" customHeight="1">
      <c r="B40" s="38">
        <v>28.839297504291601</v>
      </c>
      <c r="C40" s="37">
        <v>37.3828073418724</v>
      </c>
      <c r="D40" s="37">
        <v>47.0355209296184</v>
      </c>
      <c r="E40" s="37">
        <v>50.178264888419399</v>
      </c>
    </row>
    <row r="41" spans="1:24" ht="12.95" customHeight="1">
      <c r="B41" s="37">
        <v>58.167172850917702</v>
      </c>
      <c r="C41" s="38">
        <v>43.404199128482801</v>
      </c>
      <c r="D41" s="37">
        <v>54.549055856331698</v>
      </c>
    </row>
    <row r="42" spans="1:24" ht="12.95" customHeight="1">
      <c r="B42" s="38">
        <v>61.745675425854998</v>
      </c>
    </row>
    <row r="44" spans="1:24" ht="12.95" customHeight="1">
      <c r="A44" t="s">
        <v>66</v>
      </c>
      <c r="B44" s="38">
        <v>0</v>
      </c>
    </row>
    <row r="45" spans="1:24" ht="12.95" customHeight="1">
      <c r="B45" s="37">
        <v>27.3015453704927</v>
      </c>
      <c r="C45" s="37">
        <v>41.328754457799498</v>
      </c>
      <c r="D45" s="38">
        <v>34.024567428345001</v>
      </c>
    </row>
    <row r="46" spans="1:24" ht="12.95" customHeight="1">
      <c r="B46" s="38">
        <v>49.4650640602298</v>
      </c>
      <c r="C46" s="37">
        <v>52.912429005415397</v>
      </c>
      <c r="D46" s="37">
        <v>53.876634526482597</v>
      </c>
      <c r="E46" s="37">
        <v>58.354246466781099</v>
      </c>
    </row>
    <row r="47" spans="1:24" ht="12.95" customHeight="1">
      <c r="B47" s="37">
        <v>68.7491744815744</v>
      </c>
      <c r="C47" s="38">
        <v>61.7884031171576</v>
      </c>
      <c r="D47" s="37">
        <v>65.592392022189898</v>
      </c>
    </row>
    <row r="48" spans="1:24" ht="12.95" customHeight="1">
      <c r="B48" s="38">
        <v>72.421080438515403</v>
      </c>
    </row>
    <row r="50" spans="1:5" ht="12.95" customHeight="1">
      <c r="A50" t="s">
        <v>67</v>
      </c>
      <c r="B50" s="38">
        <v>0</v>
      </c>
    </row>
    <row r="51" spans="1:5" ht="12.95" customHeight="1">
      <c r="B51" s="37">
        <v>22.082893347412899</v>
      </c>
      <c r="C51" s="37">
        <v>42.793030623020101</v>
      </c>
      <c r="D51" s="38">
        <v>23.455649419218599</v>
      </c>
    </row>
    <row r="52" spans="1:5" ht="12.95" customHeight="1">
      <c r="B52" s="38">
        <v>38.753959873284103</v>
      </c>
      <c r="C52" s="37">
        <v>46.1589229144667</v>
      </c>
      <c r="D52" s="37">
        <v>54.487856388595603</v>
      </c>
      <c r="E52" s="37">
        <v>53.775079197465701</v>
      </c>
    </row>
    <row r="53" spans="1:5" ht="12.95" customHeight="1">
      <c r="B53" s="37">
        <v>65.786694825765593</v>
      </c>
      <c r="C53" s="38">
        <v>54.844244984160497</v>
      </c>
      <c r="D53" s="37">
        <v>61.840021119324199</v>
      </c>
    </row>
    <row r="54" spans="1:5" ht="12.95" customHeight="1">
      <c r="B54" s="38">
        <v>70.498944033790906</v>
      </c>
    </row>
    <row r="56" spans="1:5" ht="12.95" customHeight="1">
      <c r="A56" t="s">
        <v>68</v>
      </c>
      <c r="B56" s="38">
        <v>0</v>
      </c>
    </row>
    <row r="57" spans="1:5" ht="12.95" customHeight="1">
      <c r="B57" s="37">
        <v>26.854051200844602</v>
      </c>
      <c r="C57" s="37">
        <v>42.4254420691475</v>
      </c>
      <c r="D57" s="38">
        <v>41.567695961995298</v>
      </c>
    </row>
    <row r="58" spans="1:5" ht="12.95" customHeight="1">
      <c r="B58" s="38">
        <v>54.011612562681499</v>
      </c>
      <c r="C58" s="37">
        <v>59.725521245711299</v>
      </c>
      <c r="D58" s="37">
        <v>55.542359461599403</v>
      </c>
      <c r="E58" s="37">
        <v>63.591976774874603</v>
      </c>
    </row>
    <row r="59" spans="1:5" ht="12.95" customHeight="1">
      <c r="B59" s="37">
        <v>73.093164423330705</v>
      </c>
      <c r="C59" s="38">
        <v>66.336764317762004</v>
      </c>
      <c r="D59" s="37">
        <v>69.213512800211106</v>
      </c>
    </row>
    <row r="60" spans="1:5" ht="12.95" customHeight="1">
      <c r="B60" s="38">
        <v>75.956716811823696</v>
      </c>
    </row>
  </sheetData>
  <mergeCells count="1">
    <mergeCell ref="I30:L30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2:M30"/>
  <sheetViews>
    <sheetView zoomScaleNormal="100" workbookViewId="0">
      <selection activeCell="Q18" sqref="Q18"/>
    </sheetView>
  </sheetViews>
  <sheetFormatPr defaultRowHeight="15"/>
  <sheetData>
    <row r="2" spans="1:13">
      <c r="A2" t="s">
        <v>69</v>
      </c>
      <c r="B2" s="1">
        <v>0</v>
      </c>
      <c r="H2" t="s">
        <v>69</v>
      </c>
      <c r="I2" s="12">
        <v>0</v>
      </c>
      <c r="J2" s="12">
        <v>7.8059071729957799</v>
      </c>
      <c r="K2" s="12">
        <v>9.2827004219409304</v>
      </c>
      <c r="L2" s="12">
        <v>12.763713080168801</v>
      </c>
      <c r="M2" s="12">
        <v>19.936708860759499</v>
      </c>
    </row>
    <row r="3" spans="1:13">
      <c r="B3">
        <v>4.9578059071730003</v>
      </c>
      <c r="C3">
        <v>14.873417721519001</v>
      </c>
      <c r="D3" s="1">
        <v>7.8059071729957799</v>
      </c>
      <c r="H3" t="s">
        <v>2</v>
      </c>
      <c r="I3" s="12">
        <v>0</v>
      </c>
      <c r="J3" s="12">
        <v>8.6864406779661003</v>
      </c>
      <c r="K3" s="12">
        <v>11.440677966101701</v>
      </c>
      <c r="L3" s="12">
        <v>22.3516949152542</v>
      </c>
      <c r="M3" s="12">
        <v>33.156779661016998</v>
      </c>
    </row>
    <row r="4" spans="1:13">
      <c r="B4" s="1">
        <v>9.2827004219409304</v>
      </c>
      <c r="C4">
        <v>11.7088607594937</v>
      </c>
      <c r="D4">
        <v>17.4050632911392</v>
      </c>
      <c r="E4">
        <v>18.037974683544299</v>
      </c>
      <c r="H4" t="s">
        <v>3</v>
      </c>
      <c r="I4" s="12">
        <v>0</v>
      </c>
      <c r="J4" s="12">
        <v>15.6448202959831</v>
      </c>
      <c r="K4" s="12">
        <v>19.978858350951398</v>
      </c>
      <c r="L4" s="12">
        <v>27.272727272727298</v>
      </c>
      <c r="M4" s="12">
        <v>32.6638477801269</v>
      </c>
    </row>
    <row r="5" spans="1:13">
      <c r="B5">
        <v>19.092827004219401</v>
      </c>
      <c r="C5" s="1">
        <v>12.763713080168801</v>
      </c>
      <c r="D5">
        <v>18.9873417721519</v>
      </c>
      <c r="H5" t="s">
        <v>46</v>
      </c>
      <c r="I5" s="12">
        <v>0</v>
      </c>
      <c r="J5" s="12">
        <v>6.9620253164557004</v>
      </c>
      <c r="K5" s="12">
        <v>12.5527426160338</v>
      </c>
      <c r="L5" s="12">
        <v>23.8396624472574</v>
      </c>
      <c r="M5" s="12">
        <v>35.443037974683499</v>
      </c>
    </row>
    <row r="6" spans="1:13">
      <c r="B6" s="1">
        <v>19.936708860759499</v>
      </c>
      <c r="H6" t="s">
        <v>63</v>
      </c>
      <c r="I6" s="12">
        <v>0</v>
      </c>
      <c r="J6" s="12">
        <v>4.5358649789029499</v>
      </c>
      <c r="K6" s="12">
        <v>6.4345991561181402</v>
      </c>
      <c r="L6" s="12">
        <v>14.2405063291139</v>
      </c>
      <c r="M6" s="12">
        <v>24.156118143459899</v>
      </c>
    </row>
    <row r="7" spans="1:13">
      <c r="G7" t="s">
        <v>75</v>
      </c>
      <c r="H7" t="s">
        <v>4</v>
      </c>
      <c r="I7">
        <f>AVERAGE(I2:I6)</f>
        <v>0</v>
      </c>
      <c r="J7">
        <f>AVERAGE(J2:J6)</f>
        <v>8.7270116884607258</v>
      </c>
      <c r="K7">
        <f>AVERAGE(K2:K6)</f>
        <v>11.937915702229194</v>
      </c>
      <c r="L7">
        <f>AVERAGE(L2:L6)</f>
        <v>20.093660808904318</v>
      </c>
      <c r="M7">
        <f>AVERAGE(M2:M6)</f>
        <v>29.071298484009361</v>
      </c>
    </row>
    <row r="8" spans="1:13">
      <c r="A8" t="s">
        <v>2</v>
      </c>
      <c r="B8" s="1">
        <v>0</v>
      </c>
      <c r="G8" t="s">
        <v>74</v>
      </c>
      <c r="H8" t="s">
        <v>4</v>
      </c>
      <c r="I8">
        <v>0</v>
      </c>
      <c r="J8">
        <v>31.560753136284593</v>
      </c>
      <c r="K8">
        <v>46.258351450783486</v>
      </c>
      <c r="L8">
        <v>59.902744793876039</v>
      </c>
      <c r="M8">
        <v>72.525024954899251</v>
      </c>
    </row>
    <row r="9" spans="1:13">
      <c r="B9">
        <v>4.3432203389830502</v>
      </c>
      <c r="C9">
        <v>24.258474576271201</v>
      </c>
      <c r="D9" s="1">
        <v>8.6864406779661003</v>
      </c>
    </row>
    <row r="10" spans="1:13">
      <c r="B10" s="1">
        <v>11.440677966101701</v>
      </c>
      <c r="C10">
        <v>20.656779661016898</v>
      </c>
      <c r="D10">
        <v>25.317796610169498</v>
      </c>
      <c r="E10">
        <v>27.542372881355899</v>
      </c>
    </row>
    <row r="11" spans="1:13">
      <c r="B11">
        <v>33.0508474576271</v>
      </c>
      <c r="C11" s="1">
        <v>22.3516949152542</v>
      </c>
      <c r="D11">
        <v>27.966101694915299</v>
      </c>
    </row>
    <row r="12" spans="1:13">
      <c r="B12" s="1">
        <v>33.156779661016998</v>
      </c>
    </row>
    <row r="14" spans="1:13">
      <c r="A14" t="s">
        <v>3</v>
      </c>
      <c r="B14" s="1">
        <v>0</v>
      </c>
    </row>
    <row r="15" spans="1:13">
      <c r="B15">
        <v>10.4651162790698</v>
      </c>
      <c r="C15">
        <v>15.221987315010599</v>
      </c>
      <c r="D15" s="1">
        <v>15.6448202959831</v>
      </c>
    </row>
    <row r="16" spans="1:13">
      <c r="B16" s="1">
        <v>19.978858350951398</v>
      </c>
      <c r="C16">
        <v>25.0528541226216</v>
      </c>
      <c r="D16">
        <v>21.9873150105708</v>
      </c>
      <c r="E16">
        <v>25.0528541226216</v>
      </c>
    </row>
    <row r="17" spans="1:5">
      <c r="B17">
        <v>31.501057082452402</v>
      </c>
      <c r="C17" s="1">
        <v>27.272727272727298</v>
      </c>
      <c r="D17">
        <v>27.906976744186</v>
      </c>
    </row>
    <row r="18" spans="1:5">
      <c r="B18" s="1">
        <v>32.6638477801269</v>
      </c>
    </row>
    <row r="20" spans="1:5">
      <c r="A20" t="s">
        <v>46</v>
      </c>
      <c r="B20" s="1">
        <v>0</v>
      </c>
    </row>
    <row r="21" spans="1:5">
      <c r="B21">
        <v>7.0675105485232104</v>
      </c>
      <c r="C21">
        <v>23.1012658227848</v>
      </c>
      <c r="D21" s="1">
        <v>6.9620253164557004</v>
      </c>
    </row>
    <row r="22" spans="1:5">
      <c r="B22" s="1">
        <v>12.5527426160338</v>
      </c>
      <c r="C22">
        <v>21.518987341772199</v>
      </c>
      <c r="D22">
        <v>26.8987341772152</v>
      </c>
      <c r="E22">
        <v>27.426160337552702</v>
      </c>
    </row>
    <row r="23" spans="1:5">
      <c r="B23">
        <v>34.177215189873401</v>
      </c>
      <c r="C23" s="1">
        <v>23.8396624472574</v>
      </c>
      <c r="D23">
        <v>30.2742616033755</v>
      </c>
    </row>
    <row r="24" spans="1:5">
      <c r="B24" s="1">
        <v>35.443037974683499</v>
      </c>
    </row>
    <row r="26" spans="1:5">
      <c r="A26" t="s">
        <v>63</v>
      </c>
      <c r="B26" s="1">
        <v>0</v>
      </c>
    </row>
    <row r="27" spans="1:5">
      <c r="B27">
        <v>2.1097046413502101</v>
      </c>
      <c r="C27">
        <v>16.2447257383966</v>
      </c>
      <c r="D27" s="1">
        <v>4.5358649789029499</v>
      </c>
    </row>
    <row r="28" spans="1:5">
      <c r="B28" s="1">
        <v>6.4345991561181402</v>
      </c>
      <c r="C28">
        <v>12.5527426160338</v>
      </c>
      <c r="D28">
        <v>17.616033755274302</v>
      </c>
      <c r="E28">
        <v>18.459915611814299</v>
      </c>
    </row>
    <row r="29" spans="1:5">
      <c r="B29">
        <v>22.7848101265823</v>
      </c>
      <c r="C29" s="1">
        <v>14.2405063291139</v>
      </c>
      <c r="D29">
        <v>19.831223628692001</v>
      </c>
    </row>
    <row r="30" spans="1:5">
      <c r="B30" s="1">
        <v>24.156118143459899</v>
      </c>
    </row>
  </sheetData>
  <pageMargins left="0.7" right="0.7" top="0.75" bottom="0.75" header="0.3" footer="0.3"/>
  <pageSetup orientation="portrait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>
  <dimension ref="A3:Q31"/>
  <sheetViews>
    <sheetView topLeftCell="A7" workbookViewId="0">
      <selection activeCell="A3" sqref="A3:A12"/>
    </sheetView>
  </sheetViews>
  <sheetFormatPr defaultRowHeight="15"/>
  <sheetData>
    <row r="3" spans="1:17">
      <c r="A3" t="s">
        <v>69</v>
      </c>
      <c r="C3">
        <v>6.7316559083124803</v>
      </c>
      <c r="D3">
        <v>18.311157950204201</v>
      </c>
      <c r="E3">
        <v>23.396126992491102</v>
      </c>
      <c r="F3">
        <v>33.3816361480701</v>
      </c>
      <c r="G3">
        <v>44.394677908048997</v>
      </c>
      <c r="H3">
        <v>49.664075879330802</v>
      </c>
      <c r="I3">
        <v>51.192201291002497</v>
      </c>
      <c r="J3">
        <v>53.510736398366497</v>
      </c>
      <c r="K3">
        <v>56.303517323145797</v>
      </c>
      <c r="L3">
        <v>60.334606771176396</v>
      </c>
      <c r="M3">
        <v>62.468712949545498</v>
      </c>
      <c r="N3">
        <v>65.7620866815966</v>
      </c>
      <c r="O3">
        <v>67.553681991832406</v>
      </c>
      <c r="P3">
        <v>70.043472533263099</v>
      </c>
      <c r="Q3">
        <v>71.729679884073306</v>
      </c>
    </row>
    <row r="4" spans="1:17">
      <c r="A4" t="s">
        <v>2</v>
      </c>
      <c r="C4">
        <v>16.230158730158699</v>
      </c>
      <c r="D4">
        <v>34.431216931216902</v>
      </c>
      <c r="E4">
        <v>41.481481481481502</v>
      </c>
      <c r="F4">
        <v>46.732804232804199</v>
      </c>
      <c r="G4">
        <v>54.007936507936499</v>
      </c>
      <c r="H4">
        <v>56.124338624338598</v>
      </c>
      <c r="I4">
        <v>60.753968253968303</v>
      </c>
      <c r="J4">
        <v>61.9973544973545</v>
      </c>
      <c r="K4">
        <v>64.378306878306901</v>
      </c>
      <c r="L4">
        <v>65.846560846560905</v>
      </c>
      <c r="M4">
        <v>66.798941798941797</v>
      </c>
      <c r="N4">
        <v>67.870370370370395</v>
      </c>
      <c r="O4">
        <v>70.952380952381006</v>
      </c>
      <c r="P4">
        <v>72.791005291005305</v>
      </c>
      <c r="Q4">
        <v>74.563492063492106</v>
      </c>
    </row>
    <row r="5" spans="1:17">
      <c r="A5" t="s">
        <v>50</v>
      </c>
      <c r="C5">
        <v>12.645195353748701</v>
      </c>
      <c r="D5">
        <v>28.603484688489999</v>
      </c>
      <c r="E5">
        <v>33.975712777191099</v>
      </c>
      <c r="F5">
        <v>35.586061246040103</v>
      </c>
      <c r="G5">
        <v>52.283526927138297</v>
      </c>
      <c r="H5">
        <v>56.533790918690599</v>
      </c>
      <c r="I5">
        <v>61.800422386483604</v>
      </c>
      <c r="J5">
        <v>66.169482576557598</v>
      </c>
      <c r="K5">
        <v>67.9910242872228</v>
      </c>
      <c r="L5">
        <v>69.416578669482604</v>
      </c>
      <c r="M5">
        <v>70.908130939809894</v>
      </c>
      <c r="N5">
        <v>71.990496304118295</v>
      </c>
      <c r="O5">
        <v>73.891235480464601</v>
      </c>
      <c r="P5">
        <v>76.042766631467799</v>
      </c>
      <c r="Q5">
        <v>78.049102428722307</v>
      </c>
    </row>
    <row r="6" spans="1:17">
      <c r="A6" t="s">
        <v>46</v>
      </c>
      <c r="C6">
        <v>18.9539030511161</v>
      </c>
      <c r="D6">
        <v>32.479196935675603</v>
      </c>
      <c r="E6">
        <v>42.385418042530702</v>
      </c>
      <c r="F6">
        <v>45.5025756174878</v>
      </c>
      <c r="G6">
        <v>50.600977413815897</v>
      </c>
      <c r="H6">
        <v>52.304847444194998</v>
      </c>
      <c r="I6">
        <v>53.744551578391203</v>
      </c>
      <c r="J6">
        <v>56.320169066173598</v>
      </c>
      <c r="K6">
        <v>57.720248315942399</v>
      </c>
      <c r="L6">
        <v>62.567692510896798</v>
      </c>
      <c r="M6">
        <v>64.020604939902299</v>
      </c>
      <c r="N6">
        <v>65.8037247391362</v>
      </c>
      <c r="O6">
        <v>67.388720116233003</v>
      </c>
      <c r="P6">
        <v>69.686963413023406</v>
      </c>
      <c r="Q6">
        <v>72.619204860652502</v>
      </c>
    </row>
    <row r="7" spans="1:17">
      <c r="A7" t="s">
        <v>63</v>
      </c>
      <c r="C7">
        <v>5.7041233039125299</v>
      </c>
      <c r="D7">
        <v>15.1890396522197</v>
      </c>
      <c r="E7">
        <v>26.465551310762699</v>
      </c>
      <c r="F7">
        <v>34.395995257541799</v>
      </c>
      <c r="G7">
        <v>44.025820050059302</v>
      </c>
      <c r="H7">
        <v>54.143064154920303</v>
      </c>
      <c r="I7">
        <v>56.316690818074001</v>
      </c>
      <c r="J7">
        <v>57.291529442761203</v>
      </c>
      <c r="K7">
        <v>60.400474245817399</v>
      </c>
      <c r="L7">
        <v>61.7836912132789</v>
      </c>
      <c r="M7">
        <v>62.969305756817299</v>
      </c>
      <c r="N7">
        <v>64.194440785140301</v>
      </c>
      <c r="O7">
        <v>66.0123830852325</v>
      </c>
      <c r="P7">
        <v>67.790804900540095</v>
      </c>
      <c r="Q7">
        <v>71.7033328942168</v>
      </c>
    </row>
    <row r="8" spans="1:17">
      <c r="A8" t="s">
        <v>65</v>
      </c>
      <c r="C8">
        <v>26.068601583113502</v>
      </c>
      <c r="D8">
        <v>32.612137203166199</v>
      </c>
      <c r="E8">
        <v>40.514511873350898</v>
      </c>
      <c r="F8">
        <v>43.337730870712399</v>
      </c>
      <c r="G8">
        <v>47.071240105540902</v>
      </c>
      <c r="H8">
        <v>54.076517150395802</v>
      </c>
      <c r="I8">
        <v>55.356200527704502</v>
      </c>
      <c r="J8">
        <v>56.675461741424797</v>
      </c>
      <c r="K8">
        <v>63.337730870712399</v>
      </c>
      <c r="L8">
        <v>65.079155672823205</v>
      </c>
      <c r="M8">
        <v>66.187335092348306</v>
      </c>
      <c r="N8">
        <v>68.799472295514505</v>
      </c>
      <c r="O8">
        <v>70.857519788918196</v>
      </c>
      <c r="P8">
        <v>73.047493403693906</v>
      </c>
      <c r="Q8">
        <v>75.316622691292906</v>
      </c>
    </row>
    <row r="9" spans="1:17">
      <c r="A9" t="s">
        <v>64</v>
      </c>
      <c r="C9">
        <v>7.9757031559487697</v>
      </c>
      <c r="D9">
        <v>13.4028786478278</v>
      </c>
      <c r="E9">
        <v>18.658391654562301</v>
      </c>
      <c r="F9">
        <v>22.236894229499502</v>
      </c>
      <c r="G9">
        <v>32.655486597121403</v>
      </c>
      <c r="H9">
        <v>36.300013204806604</v>
      </c>
      <c r="I9">
        <v>39.693648488049703</v>
      </c>
      <c r="J9">
        <v>42.070513666974797</v>
      </c>
      <c r="K9">
        <v>45.39812491747</v>
      </c>
      <c r="L9">
        <v>47.392050706457198</v>
      </c>
      <c r="M9">
        <v>49.861349531229401</v>
      </c>
      <c r="N9">
        <v>52.185395483956199</v>
      </c>
      <c r="O9">
        <v>55.222500990360501</v>
      </c>
      <c r="P9">
        <v>58.655750693252301</v>
      </c>
      <c r="Q9">
        <v>61.745675425854998</v>
      </c>
    </row>
    <row r="10" spans="1:17">
      <c r="A10" t="s">
        <v>66</v>
      </c>
      <c r="C10">
        <v>15.6386210540219</v>
      </c>
      <c r="D10">
        <v>22.242768458592</v>
      </c>
      <c r="E10">
        <v>29.163914938581399</v>
      </c>
      <c r="F10">
        <v>38.409721304979499</v>
      </c>
      <c r="G10">
        <v>43.362831858407098</v>
      </c>
      <c r="H10">
        <v>51.380266807555103</v>
      </c>
      <c r="I10">
        <v>55.303130365869798</v>
      </c>
      <c r="J10">
        <v>56.544710077928897</v>
      </c>
      <c r="K10">
        <v>58.195746929071497</v>
      </c>
      <c r="L10">
        <v>59.7807423061683</v>
      </c>
      <c r="M10">
        <v>61.246863029982798</v>
      </c>
      <c r="N10">
        <v>65.196143177915701</v>
      </c>
      <c r="O10">
        <v>68.366133932109406</v>
      </c>
      <c r="P10">
        <v>70.4266279223352</v>
      </c>
      <c r="Q10">
        <v>72.421080438515403</v>
      </c>
    </row>
    <row r="11" spans="1:17">
      <c r="A11" t="s">
        <v>67</v>
      </c>
      <c r="C11">
        <v>13.357972544878599</v>
      </c>
      <c r="D11">
        <v>23.3500527983105</v>
      </c>
      <c r="E11">
        <v>30.161034846884899</v>
      </c>
      <c r="F11">
        <v>33.038542766631501</v>
      </c>
      <c r="G11">
        <v>35.718057022175302</v>
      </c>
      <c r="H11">
        <v>39.849524815205903</v>
      </c>
      <c r="I11">
        <v>45.446145723336898</v>
      </c>
      <c r="J11">
        <v>48.944033790918702</v>
      </c>
      <c r="K11">
        <v>55.438225976768699</v>
      </c>
      <c r="L11">
        <v>58.091341077085502</v>
      </c>
      <c r="M11">
        <v>60.308870116156299</v>
      </c>
      <c r="N11">
        <v>62.829989440337897</v>
      </c>
      <c r="O11">
        <v>65.285110876451995</v>
      </c>
      <c r="P11">
        <v>68.387011615628296</v>
      </c>
      <c r="Q11">
        <v>70.498944033790906</v>
      </c>
    </row>
    <row r="12" spans="1:17">
      <c r="A12" t="s">
        <v>68</v>
      </c>
      <c r="C12">
        <v>23.357086302454501</v>
      </c>
      <c r="D12">
        <v>26.1810504090789</v>
      </c>
      <c r="E12">
        <v>33.531274742676203</v>
      </c>
      <c r="F12">
        <v>46.397466349960403</v>
      </c>
      <c r="G12">
        <v>52.942728952230098</v>
      </c>
      <c r="H12">
        <v>54.592240696753798</v>
      </c>
      <c r="I12">
        <v>58.405911850092401</v>
      </c>
      <c r="J12">
        <v>62.641858010028997</v>
      </c>
      <c r="K12">
        <v>66.798627606228607</v>
      </c>
      <c r="L12">
        <v>67.907099498548405</v>
      </c>
      <c r="M12">
        <v>69.332277645816802</v>
      </c>
      <c r="N12">
        <v>70.401161256268097</v>
      </c>
      <c r="O12">
        <v>71.536025336500401</v>
      </c>
      <c r="P12">
        <v>73.752969121140097</v>
      </c>
      <c r="Q12">
        <v>75.956716811823696</v>
      </c>
    </row>
    <row r="15" spans="1:17">
      <c r="B15" s="41"/>
      <c r="C15" s="41"/>
    </row>
    <row r="16" spans="1:17">
      <c r="B16" s="41"/>
      <c r="C16" s="41"/>
    </row>
    <row r="17" spans="2:10">
      <c r="B17" s="41"/>
      <c r="C17" s="41"/>
    </row>
    <row r="18" spans="2:10">
      <c r="B18" s="41"/>
      <c r="C18" s="41"/>
    </row>
    <row r="19" spans="2:10">
      <c r="B19" s="41"/>
      <c r="C19" s="41"/>
    </row>
    <row r="20" spans="2:10">
      <c r="B20" s="41"/>
      <c r="C20" s="41"/>
    </row>
    <row r="21" spans="2:10">
      <c r="B21" s="41"/>
      <c r="C21" s="41"/>
    </row>
    <row r="22" spans="2:10">
      <c r="B22" s="41"/>
      <c r="C22" s="41"/>
    </row>
    <row r="23" spans="2:10">
      <c r="B23" s="41"/>
      <c r="C23" s="41"/>
    </row>
    <row r="24" spans="2:10">
      <c r="B24" s="41"/>
      <c r="C24" s="41"/>
    </row>
    <row r="31" spans="2:10">
      <c r="F31" s="55" t="s">
        <v>52</v>
      </c>
      <c r="G31" s="55"/>
      <c r="H31" s="55"/>
      <c r="I31" s="55"/>
      <c r="J31" s="55"/>
    </row>
  </sheetData>
  <mergeCells count="1">
    <mergeCell ref="F31:J31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1:AJ69"/>
  <sheetViews>
    <sheetView zoomScaleNormal="100" workbookViewId="0">
      <selection activeCell="AK25" sqref="AK25"/>
    </sheetView>
  </sheetViews>
  <sheetFormatPr defaultRowHeight="15"/>
  <cols>
    <col min="1" max="1" width="8.28515625" style="1" customWidth="1"/>
    <col min="2" max="5" width="8.28515625" style="36" customWidth="1"/>
    <col min="6" max="6" width="7.140625" style="36" customWidth="1"/>
    <col min="7" max="11" width="8.28515625" style="36" customWidth="1"/>
    <col min="12" max="12" width="7" style="36" customWidth="1"/>
    <col min="13" max="17" width="8.28515625" style="36" customWidth="1"/>
    <col min="18" max="18" width="7" style="36" customWidth="1"/>
    <col min="19" max="23" width="8.28515625" customWidth="1"/>
  </cols>
  <sheetData>
    <row r="1" spans="1:35">
      <c r="B1" s="36">
        <v>1</v>
      </c>
      <c r="C1" s="36">
        <v>2</v>
      </c>
      <c r="D1" s="36">
        <v>3</v>
      </c>
      <c r="E1" s="36">
        <v>4</v>
      </c>
      <c r="F1" s="36">
        <v>5</v>
      </c>
      <c r="G1" s="36">
        <v>6</v>
      </c>
      <c r="H1" s="36">
        <v>7</v>
      </c>
      <c r="I1" s="36">
        <v>8</v>
      </c>
      <c r="J1" s="36">
        <v>9</v>
      </c>
      <c r="K1" s="36">
        <v>10</v>
      </c>
      <c r="L1" s="36">
        <v>11</v>
      </c>
      <c r="M1" s="36">
        <v>12</v>
      </c>
      <c r="N1" s="36">
        <v>13</v>
      </c>
      <c r="O1" s="36">
        <v>14</v>
      </c>
      <c r="P1" s="36">
        <v>15</v>
      </c>
      <c r="Q1" s="36">
        <v>16</v>
      </c>
      <c r="S1" s="20"/>
      <c r="T1" s="20"/>
      <c r="U1" s="20"/>
      <c r="V1" s="20"/>
      <c r="W1" s="20"/>
    </row>
    <row r="2" spans="1:35">
      <c r="B2" s="57" t="s">
        <v>56</v>
      </c>
      <c r="C2" s="58"/>
      <c r="D2" s="58"/>
      <c r="E2" s="58"/>
      <c r="F2" s="58"/>
      <c r="G2" s="58"/>
      <c r="H2" s="58"/>
      <c r="I2" s="58"/>
      <c r="J2" s="58"/>
      <c r="K2" s="58"/>
      <c r="L2" s="58"/>
      <c r="M2" s="58"/>
      <c r="N2" s="58"/>
      <c r="O2" s="58"/>
      <c r="P2" s="58"/>
      <c r="Q2" s="59"/>
      <c r="S2" s="20" t="s">
        <v>106</v>
      </c>
      <c r="T2" s="12">
        <f>STDEV(B3:B13)/SQRT(11)</f>
        <v>2.0160213032006267</v>
      </c>
      <c r="U2" s="12">
        <f t="shared" ref="U2:AI2" si="0">STDEV(C3:C13)/SQRT(11)</f>
        <v>4.6506676228915298</v>
      </c>
      <c r="V2" s="12">
        <f t="shared" si="0"/>
        <v>4.4658256451995877</v>
      </c>
      <c r="W2" s="12">
        <f t="shared" si="0"/>
        <v>2.6932595603662368</v>
      </c>
      <c r="X2" s="12">
        <f t="shared" si="0"/>
        <v>2.5175037375369262</v>
      </c>
      <c r="Y2" s="12">
        <f t="shared" si="0"/>
        <v>2.7987295386028164</v>
      </c>
      <c r="Z2" s="12">
        <f t="shared" si="0"/>
        <v>2.6018402635426598</v>
      </c>
      <c r="AA2" s="12">
        <f t="shared" si="0"/>
        <v>2.5630620721065411</v>
      </c>
      <c r="AB2" s="12">
        <f t="shared" si="0"/>
        <v>2.8717676627603477</v>
      </c>
      <c r="AC2" s="12">
        <f t="shared" si="0"/>
        <v>2.8789423999531381</v>
      </c>
      <c r="AD2" s="12">
        <f t="shared" si="0"/>
        <v>2.872208518429475</v>
      </c>
      <c r="AE2" s="12">
        <f t="shared" si="0"/>
        <v>2.7880020997241228</v>
      </c>
      <c r="AF2" s="12">
        <f t="shared" si="0"/>
        <v>2.5820754979583822</v>
      </c>
      <c r="AG2" s="12">
        <f t="shared" si="0"/>
        <v>2.7101388493934655</v>
      </c>
      <c r="AH2" s="12">
        <f t="shared" si="0"/>
        <v>2.5790037900849869</v>
      </c>
      <c r="AI2" s="12">
        <f t="shared" si="0"/>
        <v>2.6326543924336137</v>
      </c>
    </row>
    <row r="3" spans="1:35">
      <c r="A3" s="1" t="s">
        <v>0</v>
      </c>
      <c r="B3" s="36">
        <v>78.767700000000005</v>
      </c>
      <c r="C3" s="36">
        <v>25.9803</v>
      </c>
      <c r="D3" s="36">
        <v>22.672699999999999</v>
      </c>
      <c r="E3" s="36">
        <v>11.6564</v>
      </c>
      <c r="F3" s="36">
        <v>9.9760000000000009</v>
      </c>
      <c r="G3" s="36">
        <v>1.4403999999999999</v>
      </c>
      <c r="H3" s="36">
        <v>2.7473999999999998</v>
      </c>
      <c r="I3" s="36">
        <v>0.82689999999999997</v>
      </c>
      <c r="J3" s="36">
        <v>0.77349999999999997</v>
      </c>
      <c r="K3" s="36">
        <v>1.4937</v>
      </c>
      <c r="L3" s="36">
        <v>0.90690000000000004</v>
      </c>
      <c r="M3" s="36">
        <v>1.0403</v>
      </c>
      <c r="N3" s="36">
        <v>0.82689999999999997</v>
      </c>
      <c r="O3" s="36">
        <v>0.80020000000000002</v>
      </c>
      <c r="P3" s="36">
        <v>1.0136000000000001</v>
      </c>
      <c r="Q3" s="36">
        <v>1.0403</v>
      </c>
      <c r="S3" s="20" t="s">
        <v>107</v>
      </c>
      <c r="T3" s="12">
        <f>STDEV(B17:B27)/SQRT(11)</f>
        <v>1.922147873608218</v>
      </c>
      <c r="U3" s="12">
        <f t="shared" ref="U3:AI3" si="1">STDEV(C17:C27)/SQRT(11)</f>
        <v>3.6159937894748539</v>
      </c>
      <c r="V3" s="12">
        <f t="shared" si="1"/>
        <v>4.5845167394247914</v>
      </c>
      <c r="W3" s="12">
        <f t="shared" si="1"/>
        <v>3.7839966832647547</v>
      </c>
      <c r="X3" s="12">
        <f t="shared" si="1"/>
        <v>3.6140760198227491</v>
      </c>
      <c r="Y3" s="12">
        <f t="shared" si="1"/>
        <v>3.4467140752024017</v>
      </c>
      <c r="Z3" s="12">
        <f t="shared" si="1"/>
        <v>3.3397207793268828</v>
      </c>
      <c r="AA3" s="12">
        <f t="shared" si="1"/>
        <v>3.3479376430427261</v>
      </c>
      <c r="AB3" s="12">
        <f t="shared" si="1"/>
        <v>3.3638600809484251</v>
      </c>
      <c r="AC3" s="12">
        <f t="shared" si="1"/>
        <v>3.3539113662722091</v>
      </c>
      <c r="AD3" s="12">
        <f t="shared" si="1"/>
        <v>3.3863321317924391</v>
      </c>
      <c r="AE3" s="12">
        <f t="shared" si="1"/>
        <v>3.3987098271486835</v>
      </c>
      <c r="AF3" s="12">
        <f t="shared" si="1"/>
        <v>3.245275912015408</v>
      </c>
      <c r="AG3" s="12">
        <f t="shared" si="1"/>
        <v>3.2651390695275708</v>
      </c>
      <c r="AH3" s="12">
        <f t="shared" si="1"/>
        <v>3.1927606869420457</v>
      </c>
      <c r="AI3" s="12">
        <f t="shared" si="1"/>
        <v>3.1273796603493706</v>
      </c>
    </row>
    <row r="4" spans="1:35">
      <c r="A4" s="1" t="s">
        <v>1</v>
      </c>
      <c r="B4" s="36">
        <v>68.502700000000004</v>
      </c>
      <c r="C4" s="36">
        <v>47.513399999999997</v>
      </c>
      <c r="D4" s="36">
        <v>0.66839999999999999</v>
      </c>
      <c r="E4" s="36">
        <v>0.26740000000000003</v>
      </c>
      <c r="F4" s="36">
        <v>0.26740000000000003</v>
      </c>
      <c r="G4" s="36">
        <v>0.21390000000000001</v>
      </c>
      <c r="H4" s="36">
        <v>0.24060000000000001</v>
      </c>
      <c r="I4" s="36">
        <v>0.34760000000000002</v>
      </c>
      <c r="J4" s="36">
        <v>0.24060000000000001</v>
      </c>
      <c r="K4" s="36">
        <v>0.26740000000000003</v>
      </c>
      <c r="L4" s="36">
        <v>0.18720000000000001</v>
      </c>
      <c r="M4" s="36">
        <v>0.29409999999999997</v>
      </c>
      <c r="N4" s="36">
        <v>0.29409999999999997</v>
      </c>
      <c r="O4" s="36">
        <v>0.32090000000000002</v>
      </c>
      <c r="P4" s="36">
        <v>0.34760000000000002</v>
      </c>
      <c r="Q4" s="36">
        <v>0.50800000000000001</v>
      </c>
      <c r="S4" s="20" t="s">
        <v>108</v>
      </c>
      <c r="T4" s="12">
        <f>STDEV(B31:B41)/SQRT(11)</f>
        <v>1.61762041804496</v>
      </c>
      <c r="U4" s="12">
        <f t="shared" ref="U4:AI4" si="2">STDEV(C31:C41)/SQRT(11)</f>
        <v>2.8080817097492083</v>
      </c>
      <c r="V4" s="12">
        <f t="shared" si="2"/>
        <v>4.1769915504181325</v>
      </c>
      <c r="W4" s="12">
        <f t="shared" si="2"/>
        <v>3.1713969359321244</v>
      </c>
      <c r="X4" s="12">
        <f t="shared" si="2"/>
        <v>3.2174945996731079</v>
      </c>
      <c r="Y4" s="12">
        <f t="shared" si="2"/>
        <v>2.6671333519326965</v>
      </c>
      <c r="Z4" s="12">
        <f t="shared" si="2"/>
        <v>2.4854108166898703</v>
      </c>
      <c r="AA4" s="12">
        <f t="shared" si="2"/>
        <v>2.3949700462455108</v>
      </c>
      <c r="AB4" s="12">
        <f t="shared" si="2"/>
        <v>2.4140239286406397</v>
      </c>
      <c r="AC4" s="12">
        <f t="shared" si="2"/>
        <v>2.4526045273282593</v>
      </c>
      <c r="AD4" s="12">
        <f t="shared" si="2"/>
        <v>2.5432331768638186</v>
      </c>
      <c r="AE4" s="12">
        <f t="shared" si="2"/>
        <v>2.5186555622342559</v>
      </c>
      <c r="AF4" s="12">
        <f t="shared" si="2"/>
        <v>2.3832614597654427</v>
      </c>
      <c r="AG4" s="12">
        <f t="shared" si="2"/>
        <v>2.5081672819111529</v>
      </c>
      <c r="AH4" s="12">
        <f t="shared" si="2"/>
        <v>2.3773217567758191</v>
      </c>
      <c r="AI4" s="12">
        <f t="shared" si="2"/>
        <v>2.3552822716377135</v>
      </c>
    </row>
    <row r="5" spans="1:35">
      <c r="A5" s="1" t="s">
        <v>2</v>
      </c>
      <c r="B5" s="36">
        <v>77.113</v>
      </c>
      <c r="C5" s="36">
        <v>62.865600000000001</v>
      </c>
      <c r="D5" s="36">
        <v>16.5549</v>
      </c>
      <c r="E5" s="36">
        <v>8.9079999999999995</v>
      </c>
      <c r="F5" s="36">
        <v>7.5663999999999998</v>
      </c>
      <c r="G5" s="36">
        <v>7.2176</v>
      </c>
      <c r="H5" s="36">
        <v>7.2980999999999998</v>
      </c>
      <c r="I5" s="36">
        <v>7.4859</v>
      </c>
      <c r="J5" s="36">
        <v>3.6221999999999999</v>
      </c>
      <c r="K5" s="36">
        <v>3.9174000000000002</v>
      </c>
      <c r="L5" s="36">
        <v>3.9174000000000002</v>
      </c>
      <c r="M5" s="36">
        <v>3.9979</v>
      </c>
      <c r="N5" s="36">
        <v>4.1052</v>
      </c>
      <c r="O5" s="36">
        <v>4.2662000000000004</v>
      </c>
      <c r="P5" s="36">
        <v>4.6150000000000002</v>
      </c>
      <c r="Q5" s="36">
        <v>4.5076000000000001</v>
      </c>
      <c r="S5" s="20" t="s">
        <v>109</v>
      </c>
      <c r="T5">
        <f>STDEV(B31:B41)/SQRT(11)</f>
        <v>1.61762041804496</v>
      </c>
      <c r="U5">
        <f t="shared" ref="U5:AI5" si="3">STDEV(C31:C41)/SQRT(11)</f>
        <v>2.8080817097492083</v>
      </c>
      <c r="V5">
        <f t="shared" si="3"/>
        <v>4.1769915504181325</v>
      </c>
      <c r="W5">
        <f t="shared" si="3"/>
        <v>3.1713969359321244</v>
      </c>
      <c r="X5">
        <f t="shared" si="3"/>
        <v>3.2174945996731079</v>
      </c>
      <c r="Y5">
        <f t="shared" si="3"/>
        <v>2.6671333519326965</v>
      </c>
      <c r="Z5">
        <f t="shared" si="3"/>
        <v>2.4854108166898703</v>
      </c>
      <c r="AA5">
        <f t="shared" si="3"/>
        <v>2.3949700462455108</v>
      </c>
      <c r="AB5">
        <f t="shared" si="3"/>
        <v>2.4140239286406397</v>
      </c>
      <c r="AC5">
        <f t="shared" si="3"/>
        <v>2.4526045273282593</v>
      </c>
      <c r="AD5">
        <f t="shared" si="3"/>
        <v>2.5432331768638186</v>
      </c>
      <c r="AE5">
        <f t="shared" si="3"/>
        <v>2.5186555622342559</v>
      </c>
      <c r="AF5">
        <f t="shared" si="3"/>
        <v>2.3832614597654427</v>
      </c>
      <c r="AG5">
        <f t="shared" si="3"/>
        <v>2.5081672819111529</v>
      </c>
      <c r="AH5">
        <f t="shared" si="3"/>
        <v>2.3773217567758191</v>
      </c>
      <c r="AI5">
        <f t="shared" si="3"/>
        <v>2.3552822716377135</v>
      </c>
    </row>
    <row r="6" spans="1:35">
      <c r="A6" s="1" t="s">
        <v>3</v>
      </c>
      <c r="B6" s="36">
        <v>66.969800000000006</v>
      </c>
      <c r="C6" s="36">
        <v>60.791699999999999</v>
      </c>
      <c r="D6" s="36">
        <v>15.2982</v>
      </c>
      <c r="E6" s="36">
        <v>14.4156</v>
      </c>
      <c r="F6" s="36">
        <v>14.790100000000001</v>
      </c>
      <c r="G6" s="36">
        <v>13.934200000000001</v>
      </c>
      <c r="H6" s="36">
        <v>9.7620000000000005</v>
      </c>
      <c r="I6" s="36">
        <v>10.4039</v>
      </c>
      <c r="J6" s="36">
        <v>10.4573</v>
      </c>
      <c r="K6" s="36">
        <v>10.564299999999999</v>
      </c>
      <c r="L6" s="36">
        <v>10.805</v>
      </c>
      <c r="M6" s="36">
        <v>10.029400000000001</v>
      </c>
      <c r="N6" s="36">
        <v>10.1631</v>
      </c>
      <c r="O6" s="36">
        <v>10.0829</v>
      </c>
      <c r="P6" s="36">
        <v>10.1899</v>
      </c>
      <c r="Q6" s="36">
        <v>10.1899</v>
      </c>
      <c r="T6" s="40">
        <v>1</v>
      </c>
      <c r="U6" s="40">
        <v>2</v>
      </c>
      <c r="V6" s="40">
        <v>3</v>
      </c>
      <c r="W6" s="40">
        <v>4</v>
      </c>
      <c r="X6" s="40">
        <v>5</v>
      </c>
      <c r="Y6" s="40">
        <v>6</v>
      </c>
      <c r="Z6" s="40">
        <v>7</v>
      </c>
      <c r="AA6" s="40">
        <v>8</v>
      </c>
      <c r="AB6" s="40">
        <v>9</v>
      </c>
      <c r="AC6" s="40">
        <v>10</v>
      </c>
      <c r="AD6" s="40">
        <v>11</v>
      </c>
      <c r="AE6" s="40">
        <v>12</v>
      </c>
      <c r="AF6" s="40">
        <v>13</v>
      </c>
      <c r="AG6" s="40">
        <v>14</v>
      </c>
      <c r="AH6" s="40">
        <v>15</v>
      </c>
      <c r="AI6" s="40">
        <v>16</v>
      </c>
    </row>
    <row r="7" spans="1:35">
      <c r="A7" s="1" t="s">
        <v>46</v>
      </c>
      <c r="B7" s="36">
        <v>72.205799999999996</v>
      </c>
      <c r="C7" s="36">
        <v>20.6111</v>
      </c>
      <c r="D7" s="36">
        <v>25.917999999999999</v>
      </c>
      <c r="E7" s="36">
        <v>18.332899999999999</v>
      </c>
      <c r="F7" s="36">
        <v>13.240399999999999</v>
      </c>
      <c r="G7" s="36">
        <v>6.6470000000000002</v>
      </c>
      <c r="H7" s="36">
        <v>7.2099000000000002</v>
      </c>
      <c r="I7" s="36">
        <v>7.3707000000000003</v>
      </c>
      <c r="J7" s="36">
        <v>6.4593999999999996</v>
      </c>
      <c r="K7" s="36">
        <v>6.0305999999999997</v>
      </c>
      <c r="L7" s="36">
        <v>6.0574000000000003</v>
      </c>
      <c r="M7" s="36">
        <v>6.2450000000000001</v>
      </c>
      <c r="N7" s="36">
        <v>6.1378000000000004</v>
      </c>
      <c r="O7" s="36">
        <v>6.0305999999999997</v>
      </c>
      <c r="P7" s="36">
        <v>6.7005999999999997</v>
      </c>
      <c r="Q7" s="36">
        <v>7.3170999999999999</v>
      </c>
      <c r="S7" s="1" t="s">
        <v>56</v>
      </c>
      <c r="T7">
        <v>72.315336363636348</v>
      </c>
      <c r="U7">
        <v>43.536154545454551</v>
      </c>
      <c r="V7">
        <v>24.107463636363637</v>
      </c>
      <c r="W7">
        <v>15.439236363636365</v>
      </c>
      <c r="X7">
        <v>13.948918181818184</v>
      </c>
      <c r="Y7">
        <v>11.178745454545455</v>
      </c>
      <c r="Z7">
        <v>10.360409090909092</v>
      </c>
      <c r="AA7">
        <v>10.495972727272727</v>
      </c>
      <c r="AB7">
        <v>10.266618181818183</v>
      </c>
      <c r="AC7">
        <v>10.179145454545454</v>
      </c>
      <c r="AD7">
        <v>10.145145454545455</v>
      </c>
      <c r="AE7">
        <v>9.8342454545454547</v>
      </c>
      <c r="AF7">
        <v>9.4677454545454527</v>
      </c>
      <c r="AG7">
        <v>9.4412090909090907</v>
      </c>
      <c r="AH7">
        <v>9.3586000000000009</v>
      </c>
      <c r="AI7">
        <v>9.5897000000000006</v>
      </c>
    </row>
    <row r="8" spans="1:35">
      <c r="A8" s="1" t="s">
        <v>63</v>
      </c>
      <c r="B8" s="42">
        <v>67.146299999999997</v>
      </c>
      <c r="C8" s="42">
        <v>34.212600000000002</v>
      </c>
      <c r="D8" s="42">
        <v>28.750299999999999</v>
      </c>
      <c r="E8" s="42">
        <v>15.5609</v>
      </c>
      <c r="F8" s="42">
        <v>12.923</v>
      </c>
      <c r="G8" s="42">
        <v>11.990399999999999</v>
      </c>
      <c r="H8" s="42">
        <v>8.3666</v>
      </c>
      <c r="I8" s="42">
        <v>11.164400000000001</v>
      </c>
      <c r="J8" s="42">
        <v>9.2193000000000005</v>
      </c>
      <c r="K8" s="42">
        <v>8.7129999999999992</v>
      </c>
      <c r="L8" s="42">
        <v>8.8462999999999994</v>
      </c>
      <c r="M8" s="42">
        <v>7.4873000000000003</v>
      </c>
      <c r="N8" s="42">
        <v>5.8087</v>
      </c>
      <c r="O8" s="42">
        <v>5.6487999999999996</v>
      </c>
      <c r="P8" s="42">
        <v>5.4356999999999998</v>
      </c>
      <c r="Q8" s="42">
        <v>5.1958000000000002</v>
      </c>
      <c r="S8" s="1" t="s">
        <v>57</v>
      </c>
      <c r="T8">
        <v>72.754172727272731</v>
      </c>
      <c r="U8">
        <v>40.188754545454543</v>
      </c>
      <c r="V8">
        <v>30.446245454545455</v>
      </c>
      <c r="W8">
        <v>19.501136363636363</v>
      </c>
      <c r="X8">
        <v>17.332181818181819</v>
      </c>
      <c r="Y8">
        <v>13.469727272727273</v>
      </c>
      <c r="Z8">
        <v>13.282736363636365</v>
      </c>
      <c r="AA8">
        <v>12.957054545454543</v>
      </c>
      <c r="AB8">
        <v>12.402272727272729</v>
      </c>
      <c r="AC8">
        <v>12.464390909090907</v>
      </c>
      <c r="AD8">
        <v>12.353290909090907</v>
      </c>
      <c r="AE8">
        <v>12.377654545454543</v>
      </c>
      <c r="AF8">
        <v>11.813527272727272</v>
      </c>
      <c r="AG8">
        <v>11.716590909090909</v>
      </c>
      <c r="AH8">
        <v>11.89929090909091</v>
      </c>
      <c r="AI8">
        <v>11.731681818181817</v>
      </c>
    </row>
    <row r="9" spans="1:35">
      <c r="A9" s="1" t="s">
        <v>65</v>
      </c>
      <c r="B9" s="42">
        <v>73.310199999999995</v>
      </c>
      <c r="C9" s="42">
        <v>42.078499999999998</v>
      </c>
      <c r="D9" s="42">
        <v>28.399699999999999</v>
      </c>
      <c r="E9" s="42">
        <v>21.854099999999999</v>
      </c>
      <c r="F9" s="42">
        <v>19.022200000000002</v>
      </c>
      <c r="G9" s="42">
        <v>18.461099999999998</v>
      </c>
      <c r="H9" s="42">
        <v>16.697800000000001</v>
      </c>
      <c r="I9" s="42">
        <v>17.232199999999999</v>
      </c>
      <c r="J9" s="42">
        <v>19.636700000000001</v>
      </c>
      <c r="K9" s="42">
        <v>19.316099999999999</v>
      </c>
      <c r="L9" s="42">
        <v>19.369499999999999</v>
      </c>
      <c r="M9" s="42">
        <v>18.9955</v>
      </c>
      <c r="N9" s="42">
        <v>17.739799999999999</v>
      </c>
      <c r="O9" s="42">
        <v>17.152000000000001</v>
      </c>
      <c r="P9" s="42">
        <v>17.125299999999999</v>
      </c>
      <c r="Q9" s="42">
        <v>17.659600000000001</v>
      </c>
      <c r="S9" s="1" t="s">
        <v>58</v>
      </c>
      <c r="T9">
        <v>72.560781818181809</v>
      </c>
      <c r="U9">
        <v>58.637909090909098</v>
      </c>
      <c r="V9">
        <v>39.350090909090909</v>
      </c>
      <c r="W9">
        <v>27.02161818181818</v>
      </c>
      <c r="X9">
        <v>23.023372727272729</v>
      </c>
      <c r="Y9">
        <v>15.525609090909088</v>
      </c>
      <c r="Z9">
        <v>12.52140909090909</v>
      </c>
      <c r="AA9">
        <v>12.445863636363638</v>
      </c>
      <c r="AB9">
        <v>9.6704636363636354</v>
      </c>
      <c r="AC9">
        <v>9.0568272727272738</v>
      </c>
      <c r="AD9">
        <v>9.0029909090909097</v>
      </c>
      <c r="AE9">
        <v>8.8749909090909096</v>
      </c>
      <c r="AF9">
        <v>8.3359181818181813</v>
      </c>
      <c r="AG9">
        <v>8.282563636363637</v>
      </c>
      <c r="AH9">
        <v>8.2366181818181818</v>
      </c>
      <c r="AI9">
        <v>8.1513000000000009</v>
      </c>
    </row>
    <row r="10" spans="1:35">
      <c r="A10" s="1" t="s">
        <v>64</v>
      </c>
      <c r="B10" s="42">
        <v>83.386799999999994</v>
      </c>
      <c r="C10" s="42">
        <v>57.383600000000001</v>
      </c>
      <c r="D10" s="42">
        <v>61.717500000000001</v>
      </c>
      <c r="E10" s="42">
        <v>33.172800000000002</v>
      </c>
      <c r="F10" s="42">
        <v>30.8186</v>
      </c>
      <c r="G10" s="42">
        <v>31.808499999999999</v>
      </c>
      <c r="H10" s="42">
        <v>30.8186</v>
      </c>
      <c r="I10" s="42">
        <v>29.7485</v>
      </c>
      <c r="J10" s="42">
        <v>32.209699999999998</v>
      </c>
      <c r="K10" s="42">
        <v>32.610999999999997</v>
      </c>
      <c r="L10" s="42">
        <v>32.450499999999998</v>
      </c>
      <c r="M10" s="42">
        <v>31.861999999999998</v>
      </c>
      <c r="N10" s="42">
        <v>29.2135</v>
      </c>
      <c r="O10" s="42">
        <v>31.3002</v>
      </c>
      <c r="P10" s="42">
        <v>30.123100000000001</v>
      </c>
      <c r="Q10" s="42">
        <v>30.711600000000001</v>
      </c>
      <c r="S10" s="1" t="s">
        <v>59</v>
      </c>
      <c r="T10">
        <v>18.347553993960716</v>
      </c>
      <c r="U10">
        <v>13.897082868934922</v>
      </c>
      <c r="V10">
        <v>12.244544661158558</v>
      </c>
      <c r="W10">
        <v>11.434812858300699</v>
      </c>
      <c r="X10">
        <v>10.9242077321982</v>
      </c>
      <c r="Y10" s="1">
        <v>10.902262811500631</v>
      </c>
      <c r="Z10">
        <v>10.924166950006331</v>
      </c>
      <c r="AA10">
        <v>11.048138456152106</v>
      </c>
      <c r="AB10">
        <v>11.242671540184881</v>
      </c>
      <c r="AC10">
        <v>11.395810474747128</v>
      </c>
      <c r="AD10">
        <v>11.648564220373807</v>
      </c>
      <c r="AE10">
        <v>11.92812400098927</v>
      </c>
      <c r="AF10">
        <v>12.268338836436117</v>
      </c>
      <c r="AG10">
        <v>12.581767495004662</v>
      </c>
      <c r="AH10">
        <v>13.038865348182826</v>
      </c>
      <c r="AI10">
        <v>13.69055381369232</v>
      </c>
    </row>
    <row r="11" spans="1:35">
      <c r="A11" s="1" t="s">
        <v>66</v>
      </c>
      <c r="B11" s="42">
        <v>68.157499999999999</v>
      </c>
      <c r="C11" s="42">
        <v>60.792700000000004</v>
      </c>
      <c r="D11" s="42">
        <v>25.602599999999999</v>
      </c>
      <c r="E11" s="42">
        <v>23.540400000000002</v>
      </c>
      <c r="F11" s="42">
        <v>23.031600000000001</v>
      </c>
      <c r="G11" s="42">
        <v>19.4162</v>
      </c>
      <c r="H11" s="42">
        <v>18.505600000000001</v>
      </c>
      <c r="I11" s="42">
        <v>17.9968</v>
      </c>
      <c r="J11" s="42">
        <v>17.728999999999999</v>
      </c>
      <c r="K11" s="42">
        <v>17.353999999999999</v>
      </c>
      <c r="L11" s="42">
        <v>17.0059</v>
      </c>
      <c r="M11" s="42">
        <v>15.773999999999999</v>
      </c>
      <c r="N11" s="42">
        <v>16.202500000000001</v>
      </c>
      <c r="O11" s="42">
        <v>15.586499999999999</v>
      </c>
      <c r="P11" s="42">
        <v>14.408099999999999</v>
      </c>
      <c r="Q11" s="42">
        <v>14.809900000000001</v>
      </c>
    </row>
    <row r="12" spans="1:35">
      <c r="A12" s="1" t="s">
        <v>67</v>
      </c>
      <c r="B12" s="42">
        <v>60.993899999999996</v>
      </c>
      <c r="C12" s="42">
        <v>27.357700000000001</v>
      </c>
      <c r="D12" s="42">
        <v>17.499300000000002</v>
      </c>
      <c r="E12" s="42">
        <v>15.629200000000001</v>
      </c>
      <c r="F12" s="42">
        <v>15.362</v>
      </c>
      <c r="G12" s="42">
        <v>6.2784000000000004</v>
      </c>
      <c r="H12" s="42">
        <v>6.5456000000000003</v>
      </c>
      <c r="I12" s="42">
        <v>7.3470000000000004</v>
      </c>
      <c r="J12" s="42">
        <v>6.5990000000000002</v>
      </c>
      <c r="K12" s="42">
        <v>7.2134999999999998</v>
      </c>
      <c r="L12" s="42">
        <v>6.9462999999999999</v>
      </c>
      <c r="M12" s="42">
        <v>7.5875000000000004</v>
      </c>
      <c r="N12" s="42">
        <v>8.0951000000000004</v>
      </c>
      <c r="O12" s="42">
        <v>7.4539</v>
      </c>
      <c r="P12" s="42">
        <v>7.4272</v>
      </c>
      <c r="Q12" s="42">
        <v>7.7210999999999999</v>
      </c>
    </row>
    <row r="13" spans="1:35">
      <c r="A13" s="1" t="s">
        <v>68</v>
      </c>
      <c r="B13" s="42">
        <v>78.915000000000006</v>
      </c>
      <c r="C13" s="42">
        <v>39.310499999999998</v>
      </c>
      <c r="D13" s="42">
        <v>22.1005</v>
      </c>
      <c r="E13" s="42">
        <v>6.4939</v>
      </c>
      <c r="F13" s="42">
        <v>6.4404000000000003</v>
      </c>
      <c r="G13" s="42">
        <v>5.5585000000000004</v>
      </c>
      <c r="H13" s="42">
        <v>5.7723000000000004</v>
      </c>
      <c r="I13" s="42">
        <v>5.5317999999999996</v>
      </c>
      <c r="J13" s="42">
        <v>5.9861000000000004</v>
      </c>
      <c r="K13" s="42">
        <v>4.4896000000000003</v>
      </c>
      <c r="L13" s="42">
        <v>5.1041999999999996</v>
      </c>
      <c r="M13" s="42">
        <v>4.8636999999999997</v>
      </c>
      <c r="N13" s="42">
        <v>5.5585000000000004</v>
      </c>
      <c r="O13" s="42">
        <v>5.2111000000000001</v>
      </c>
      <c r="P13" s="42">
        <v>5.5585000000000004</v>
      </c>
      <c r="Q13" s="42">
        <v>5.8258000000000001</v>
      </c>
    </row>
    <row r="14" spans="1:35">
      <c r="A14" s="1" t="s">
        <v>4</v>
      </c>
      <c r="B14" s="36">
        <f>AVERAGE(B3:B13)</f>
        <v>72.315336363636348</v>
      </c>
      <c r="C14" s="42">
        <f t="shared" ref="C14:Q14" si="4">AVERAGE(C3:C13)</f>
        <v>43.536154545454551</v>
      </c>
      <c r="D14" s="42">
        <f t="shared" si="4"/>
        <v>24.107463636363637</v>
      </c>
      <c r="E14" s="42">
        <f t="shared" si="4"/>
        <v>15.439236363636365</v>
      </c>
      <c r="F14" s="42">
        <f t="shared" si="4"/>
        <v>13.948918181818184</v>
      </c>
      <c r="G14" s="42">
        <f t="shared" si="4"/>
        <v>11.178745454545455</v>
      </c>
      <c r="H14" s="42">
        <f t="shared" si="4"/>
        <v>10.360409090909092</v>
      </c>
      <c r="I14" s="42">
        <f t="shared" si="4"/>
        <v>10.495972727272727</v>
      </c>
      <c r="J14" s="42">
        <f t="shared" si="4"/>
        <v>10.266618181818183</v>
      </c>
      <c r="K14" s="42">
        <f t="shared" si="4"/>
        <v>10.179145454545454</v>
      </c>
      <c r="L14" s="42">
        <f t="shared" si="4"/>
        <v>10.145145454545455</v>
      </c>
      <c r="M14" s="42">
        <f t="shared" si="4"/>
        <v>9.8342454545454547</v>
      </c>
      <c r="N14" s="42">
        <f t="shared" si="4"/>
        <v>9.4677454545454527</v>
      </c>
      <c r="O14" s="42">
        <f t="shared" si="4"/>
        <v>9.4412090909090907</v>
      </c>
      <c r="P14" s="42">
        <f t="shared" si="4"/>
        <v>9.3586000000000009</v>
      </c>
      <c r="Q14" s="42">
        <f t="shared" si="4"/>
        <v>9.5897000000000006</v>
      </c>
    </row>
    <row r="16" spans="1:35">
      <c r="B16" s="57" t="s">
        <v>57</v>
      </c>
      <c r="C16" s="58"/>
      <c r="D16" s="58"/>
      <c r="E16" s="58"/>
      <c r="F16" s="58"/>
      <c r="G16" s="58"/>
      <c r="H16" s="58"/>
      <c r="I16" s="58"/>
      <c r="J16" s="58"/>
      <c r="K16" s="58"/>
      <c r="L16" s="58"/>
      <c r="M16" s="58"/>
      <c r="N16" s="58"/>
      <c r="O16" s="58"/>
      <c r="P16" s="58"/>
      <c r="Q16" s="59"/>
    </row>
    <row r="17" spans="1:36">
      <c r="A17" s="1" t="s">
        <v>0</v>
      </c>
      <c r="B17" s="42">
        <v>77.087199999999996</v>
      </c>
      <c r="C17" s="42">
        <v>26.433700000000002</v>
      </c>
      <c r="D17" s="42">
        <v>24.459900000000001</v>
      </c>
      <c r="E17" s="42">
        <v>12.4033</v>
      </c>
      <c r="F17" s="42">
        <v>11.229699999999999</v>
      </c>
      <c r="G17" s="42">
        <v>3.1741999999999999</v>
      </c>
      <c r="H17" s="42">
        <v>2.7206999999999999</v>
      </c>
      <c r="I17" s="42">
        <v>2.1871999999999998</v>
      </c>
      <c r="J17" s="42">
        <v>1.3337000000000001</v>
      </c>
      <c r="K17" s="42">
        <v>1.1203000000000001</v>
      </c>
      <c r="L17" s="42">
        <v>1.2270000000000001</v>
      </c>
      <c r="M17" s="42">
        <v>1.4137</v>
      </c>
      <c r="N17" s="42">
        <v>1.3604000000000001</v>
      </c>
      <c r="O17" s="42">
        <v>1.4137</v>
      </c>
      <c r="P17" s="42">
        <v>1.4937</v>
      </c>
      <c r="Q17" s="42">
        <v>1.5204</v>
      </c>
    </row>
    <row r="18" spans="1:36">
      <c r="A18" s="1" t="s">
        <v>1</v>
      </c>
      <c r="B18" s="42">
        <v>70.187200000000004</v>
      </c>
      <c r="C18" s="42">
        <v>39.090899999999998</v>
      </c>
      <c r="D18" s="42">
        <v>2.5400999999999998</v>
      </c>
      <c r="E18" s="42">
        <v>0.58819999999999995</v>
      </c>
      <c r="F18" s="42">
        <v>1.2032</v>
      </c>
      <c r="G18" s="42">
        <v>0.50800000000000001</v>
      </c>
      <c r="H18" s="42">
        <v>0.64170000000000005</v>
      </c>
      <c r="I18" s="42">
        <v>0.50800000000000001</v>
      </c>
      <c r="J18" s="42">
        <v>0.45450000000000002</v>
      </c>
      <c r="K18" s="42">
        <v>0.45450000000000002</v>
      </c>
      <c r="L18" s="42">
        <v>0.53480000000000005</v>
      </c>
      <c r="M18" s="42">
        <v>0.45450000000000002</v>
      </c>
      <c r="N18" s="42">
        <v>0.45450000000000002</v>
      </c>
      <c r="O18" s="42">
        <v>0.58819999999999995</v>
      </c>
      <c r="P18" s="42">
        <v>0.72189999999999999</v>
      </c>
      <c r="Q18" s="42">
        <v>0.77539999999999998</v>
      </c>
    </row>
    <row r="19" spans="1:36">
      <c r="A19" s="1" t="s">
        <v>2</v>
      </c>
      <c r="B19" s="42">
        <v>76.576300000000003</v>
      </c>
      <c r="C19" s="42">
        <v>49.047499999999999</v>
      </c>
      <c r="D19" s="42">
        <v>29.8095</v>
      </c>
      <c r="E19" s="42">
        <v>7.6200999999999999</v>
      </c>
      <c r="F19" s="42">
        <v>5.6614000000000004</v>
      </c>
      <c r="G19" s="42">
        <v>5.4736000000000002</v>
      </c>
      <c r="H19" s="42">
        <v>5.3125999999999998</v>
      </c>
      <c r="I19" s="42">
        <v>6.0907</v>
      </c>
      <c r="J19" s="42">
        <v>5.4199000000000002</v>
      </c>
      <c r="K19" s="42">
        <v>5.5271999999999997</v>
      </c>
      <c r="L19" s="42">
        <v>5.7150999999999996</v>
      </c>
      <c r="M19" s="42">
        <v>5.6614000000000004</v>
      </c>
      <c r="N19" s="42">
        <v>5.5271999999999997</v>
      </c>
      <c r="O19" s="42">
        <v>5.3662000000000001</v>
      </c>
      <c r="P19" s="42">
        <v>6.1174999999999997</v>
      </c>
      <c r="Q19" s="42">
        <v>5.4736000000000002</v>
      </c>
    </row>
    <row r="20" spans="1:36">
      <c r="A20" s="1" t="s">
        <v>3</v>
      </c>
      <c r="B20" s="42">
        <v>68.467500000000001</v>
      </c>
      <c r="C20" s="42">
        <v>27.627700000000001</v>
      </c>
      <c r="D20" s="42">
        <v>20.8612</v>
      </c>
      <c r="E20" s="42">
        <v>12.8644</v>
      </c>
      <c r="F20" s="42">
        <v>12.998100000000001</v>
      </c>
      <c r="G20" s="42">
        <v>13.426</v>
      </c>
      <c r="H20" s="42">
        <v>15.1645</v>
      </c>
      <c r="I20" s="42">
        <v>13.907500000000001</v>
      </c>
      <c r="J20" s="42">
        <v>13.747</v>
      </c>
      <c r="K20" s="42">
        <v>13.853999999999999</v>
      </c>
      <c r="L20" s="42">
        <v>13.747</v>
      </c>
      <c r="M20" s="42">
        <v>13.426</v>
      </c>
      <c r="N20" s="42">
        <v>13.907500000000001</v>
      </c>
      <c r="O20" s="42">
        <v>13.961</v>
      </c>
      <c r="P20" s="42">
        <v>14.3354</v>
      </c>
      <c r="Q20" s="42">
        <v>14.6296</v>
      </c>
    </row>
    <row r="21" spans="1:36">
      <c r="A21" s="1" t="s">
        <v>46</v>
      </c>
      <c r="B21" s="42">
        <v>75.261300000000006</v>
      </c>
      <c r="C21" s="42">
        <v>33.583500000000001</v>
      </c>
      <c r="D21" s="42">
        <v>21.897600000000001</v>
      </c>
      <c r="E21" s="42">
        <v>16.9392</v>
      </c>
      <c r="F21" s="42">
        <v>11.3642</v>
      </c>
      <c r="G21" s="42">
        <v>6.9954000000000001</v>
      </c>
      <c r="H21" s="42">
        <v>7.3707000000000003</v>
      </c>
      <c r="I21" s="42">
        <v>7.5046999999999997</v>
      </c>
      <c r="J21" s="42">
        <v>8.1478999999999999</v>
      </c>
      <c r="K21" s="42">
        <v>8.2284000000000006</v>
      </c>
      <c r="L21" s="42">
        <v>8.6303999999999998</v>
      </c>
      <c r="M21" s="42">
        <v>8.9252000000000002</v>
      </c>
      <c r="N21" s="42">
        <v>7.5583</v>
      </c>
      <c r="O21" s="42">
        <v>7.7458999999999998</v>
      </c>
      <c r="P21" s="42">
        <v>8.5231999999999992</v>
      </c>
      <c r="Q21" s="42">
        <v>9.7025000000000006</v>
      </c>
    </row>
    <row r="22" spans="1:36">
      <c r="A22" s="1" t="s">
        <v>63</v>
      </c>
      <c r="B22" s="42">
        <v>76.019199999999998</v>
      </c>
      <c r="C22" s="42">
        <v>40.714100000000002</v>
      </c>
      <c r="D22" s="42">
        <v>38.555799999999998</v>
      </c>
      <c r="E22" s="42">
        <v>27.870999999999999</v>
      </c>
      <c r="F22" s="42">
        <v>26.272300000000001</v>
      </c>
      <c r="G22" s="42">
        <v>13.5625</v>
      </c>
      <c r="H22" s="42">
        <v>13.908899999999999</v>
      </c>
      <c r="I22" s="42">
        <v>11.5108</v>
      </c>
      <c r="J22" s="42">
        <v>8.2600999999999996</v>
      </c>
      <c r="K22" s="42">
        <v>10.818</v>
      </c>
      <c r="L22" s="42">
        <v>9.4590999999999994</v>
      </c>
      <c r="M22" s="42">
        <v>9.1127000000000002</v>
      </c>
      <c r="N22" s="42">
        <v>7.8604000000000003</v>
      </c>
      <c r="O22" s="42">
        <v>7.5938999999999997</v>
      </c>
      <c r="P22" s="42">
        <v>7.4873000000000003</v>
      </c>
      <c r="Q22" s="42">
        <v>6.8212000000000002</v>
      </c>
    </row>
    <row r="23" spans="1:36">
      <c r="A23" s="1" t="s">
        <v>65</v>
      </c>
      <c r="B23" s="42">
        <v>69.837000000000003</v>
      </c>
      <c r="C23" s="42">
        <v>33.021599999999999</v>
      </c>
      <c r="D23" s="42">
        <v>29.2546</v>
      </c>
      <c r="E23" s="42">
        <v>22.228200000000001</v>
      </c>
      <c r="F23" s="42">
        <v>30.536999999999999</v>
      </c>
      <c r="G23" s="42">
        <v>23.350300000000001</v>
      </c>
      <c r="H23" s="42">
        <v>21.346499999999999</v>
      </c>
      <c r="I23" s="42">
        <v>26.2089</v>
      </c>
      <c r="J23" s="42">
        <v>24.445599999999999</v>
      </c>
      <c r="K23" s="42">
        <v>25.006699999999999</v>
      </c>
      <c r="L23" s="42">
        <v>24.125</v>
      </c>
      <c r="M23" s="42">
        <v>24.766200000000001</v>
      </c>
      <c r="N23" s="42">
        <v>23.350300000000001</v>
      </c>
      <c r="O23" s="42">
        <v>23.0564</v>
      </c>
      <c r="P23" s="42">
        <v>22.922799999999999</v>
      </c>
      <c r="Q23" s="42">
        <v>21.960999999999999</v>
      </c>
    </row>
    <row r="24" spans="1:36">
      <c r="A24" s="1" t="s">
        <v>64</v>
      </c>
      <c r="B24" s="42">
        <v>78.0364</v>
      </c>
      <c r="C24" s="42">
        <v>65.114999999999995</v>
      </c>
      <c r="D24" s="42">
        <v>65.462800000000001</v>
      </c>
      <c r="E24" s="42">
        <v>40.877499999999998</v>
      </c>
      <c r="F24" s="42">
        <v>39.218800000000002</v>
      </c>
      <c r="G24" s="42">
        <v>39.9679</v>
      </c>
      <c r="H24" s="42">
        <v>38.844299999999997</v>
      </c>
      <c r="I24" s="42">
        <v>38.282499999999999</v>
      </c>
      <c r="J24" s="42">
        <v>37.265900000000002</v>
      </c>
      <c r="K24" s="42">
        <v>37.6404</v>
      </c>
      <c r="L24" s="42">
        <v>38.576799999999999</v>
      </c>
      <c r="M24" s="42">
        <v>38.4163</v>
      </c>
      <c r="N24" s="42">
        <v>37.158900000000003</v>
      </c>
      <c r="O24" s="42">
        <v>37.078699999999998</v>
      </c>
      <c r="P24" s="42">
        <v>36.570399999999999</v>
      </c>
      <c r="Q24" s="42">
        <v>36.302799999999998</v>
      </c>
    </row>
    <row r="25" spans="1:36">
      <c r="A25" s="1" t="s">
        <v>66</v>
      </c>
      <c r="B25" s="42">
        <v>71.987099999999998</v>
      </c>
      <c r="C25" s="42">
        <v>40.144599999999997</v>
      </c>
      <c r="D25" s="42">
        <v>33.744</v>
      </c>
      <c r="E25" s="42">
        <v>31.306899999999999</v>
      </c>
      <c r="F25" s="42">
        <v>28.950199999999999</v>
      </c>
      <c r="G25" s="42">
        <v>23.0852</v>
      </c>
      <c r="H25" s="42">
        <v>23.031600000000001</v>
      </c>
      <c r="I25" s="42">
        <v>18.398499999999999</v>
      </c>
      <c r="J25" s="42">
        <v>21.7193</v>
      </c>
      <c r="K25" s="42">
        <v>19.309100000000001</v>
      </c>
      <c r="L25" s="42">
        <v>19.255500000000001</v>
      </c>
      <c r="M25" s="42">
        <v>19.4162</v>
      </c>
      <c r="N25" s="42">
        <v>17.380800000000001</v>
      </c>
      <c r="O25" s="42">
        <v>18.264600000000002</v>
      </c>
      <c r="P25" s="42">
        <v>18.318200000000001</v>
      </c>
      <c r="Q25" s="42">
        <v>17.0059</v>
      </c>
    </row>
    <row r="26" spans="1:36">
      <c r="A26" s="1" t="s">
        <v>67</v>
      </c>
      <c r="B26" s="42">
        <v>57.093200000000003</v>
      </c>
      <c r="C26" s="42">
        <v>32.006399999999999</v>
      </c>
      <c r="D26" s="42">
        <v>34.464300000000001</v>
      </c>
      <c r="E26" s="42">
        <v>33.101799999999997</v>
      </c>
      <c r="F26" s="42">
        <v>14.3468</v>
      </c>
      <c r="G26" s="42">
        <v>9.5378000000000007</v>
      </c>
      <c r="H26" s="42">
        <v>9.5912000000000006</v>
      </c>
      <c r="I26" s="42">
        <v>10.3126</v>
      </c>
      <c r="J26" s="42">
        <v>8.6829000000000001</v>
      </c>
      <c r="K26" s="42">
        <v>9.5645000000000007</v>
      </c>
      <c r="L26" s="42">
        <v>8.8698999999999995</v>
      </c>
      <c r="M26" s="42">
        <v>9.0836000000000006</v>
      </c>
      <c r="N26" s="42">
        <v>8.7363</v>
      </c>
      <c r="O26" s="42">
        <v>8.2553999999999998</v>
      </c>
      <c r="P26" s="42">
        <v>8.2820999999999998</v>
      </c>
      <c r="Q26" s="42">
        <v>8.5493000000000006</v>
      </c>
    </row>
    <row r="27" spans="1:36">
      <c r="A27" s="1" t="s">
        <v>68</v>
      </c>
      <c r="B27" s="42">
        <v>79.743499999999997</v>
      </c>
      <c r="C27" s="42">
        <v>55.2913</v>
      </c>
      <c r="D27" s="42">
        <v>33.858899999999998</v>
      </c>
      <c r="E27" s="42">
        <v>8.7119</v>
      </c>
      <c r="F27" s="42">
        <v>8.8722999999999992</v>
      </c>
      <c r="G27" s="42">
        <v>9.0861000000000001</v>
      </c>
      <c r="H27" s="42">
        <v>8.1774000000000004</v>
      </c>
      <c r="I27" s="42">
        <v>7.6162000000000001</v>
      </c>
      <c r="J27" s="42">
        <v>6.9481999999999999</v>
      </c>
      <c r="K27" s="42">
        <v>5.5852000000000004</v>
      </c>
      <c r="L27" s="42">
        <v>5.7455999999999996</v>
      </c>
      <c r="M27" s="42">
        <v>5.4783999999999997</v>
      </c>
      <c r="N27" s="42">
        <v>6.6542000000000003</v>
      </c>
      <c r="O27" s="42">
        <v>5.5585000000000004</v>
      </c>
      <c r="P27" s="42">
        <v>6.1196999999999999</v>
      </c>
      <c r="Q27" s="42">
        <v>6.3068</v>
      </c>
    </row>
    <row r="28" spans="1:36">
      <c r="A28" s="1" t="s">
        <v>4</v>
      </c>
      <c r="B28" s="36">
        <f>AVERAGE(B17:B27)</f>
        <v>72.754172727272731</v>
      </c>
      <c r="C28" s="42">
        <f t="shared" ref="C28:Q28" si="5">AVERAGE(C17:C27)</f>
        <v>40.188754545454543</v>
      </c>
      <c r="D28" s="42">
        <f t="shared" si="5"/>
        <v>30.446245454545455</v>
      </c>
      <c r="E28" s="42">
        <f t="shared" si="5"/>
        <v>19.501136363636363</v>
      </c>
      <c r="F28" s="42">
        <f t="shared" si="5"/>
        <v>17.332181818181819</v>
      </c>
      <c r="G28" s="42">
        <f t="shared" si="5"/>
        <v>13.469727272727273</v>
      </c>
      <c r="H28" s="42">
        <f t="shared" si="5"/>
        <v>13.282736363636365</v>
      </c>
      <c r="I28" s="42">
        <f t="shared" si="5"/>
        <v>12.957054545454543</v>
      </c>
      <c r="J28" s="42">
        <f t="shared" si="5"/>
        <v>12.402272727272729</v>
      </c>
      <c r="K28" s="42">
        <f t="shared" si="5"/>
        <v>12.464390909090907</v>
      </c>
      <c r="L28" s="42">
        <f t="shared" si="5"/>
        <v>12.353290909090907</v>
      </c>
      <c r="M28" s="42">
        <f t="shared" si="5"/>
        <v>12.377654545454543</v>
      </c>
      <c r="N28" s="42">
        <f t="shared" si="5"/>
        <v>11.813527272727272</v>
      </c>
      <c r="O28" s="42">
        <f t="shared" si="5"/>
        <v>11.716590909090909</v>
      </c>
      <c r="P28" s="42">
        <f t="shared" si="5"/>
        <v>11.89929090909091</v>
      </c>
      <c r="Q28" s="42">
        <f t="shared" si="5"/>
        <v>11.731681818181817</v>
      </c>
    </row>
    <row r="30" spans="1:36">
      <c r="B30" s="57" t="s">
        <v>58</v>
      </c>
      <c r="C30" s="58"/>
      <c r="D30" s="58"/>
      <c r="E30" s="58"/>
      <c r="F30" s="58"/>
      <c r="G30" s="58"/>
      <c r="H30" s="58"/>
      <c r="I30" s="58"/>
      <c r="J30" s="58"/>
      <c r="K30" s="58"/>
      <c r="L30" s="58"/>
      <c r="M30" s="58"/>
      <c r="N30" s="58"/>
      <c r="O30" s="58"/>
      <c r="P30" s="58"/>
      <c r="Q30" s="59"/>
    </row>
    <row r="31" spans="1:36">
      <c r="A31" s="1" t="s">
        <v>0</v>
      </c>
      <c r="B31" s="42">
        <v>77.727400000000003</v>
      </c>
      <c r="C31" s="42">
        <v>43.158200000000001</v>
      </c>
      <c r="D31" s="42">
        <v>38.063499999999998</v>
      </c>
      <c r="E31" s="42">
        <v>19.7119</v>
      </c>
      <c r="F31" s="42">
        <v>17.124600000000001</v>
      </c>
      <c r="G31" s="42">
        <v>28.861000000000001</v>
      </c>
      <c r="H31" s="42">
        <v>2.7473999999999998</v>
      </c>
      <c r="I31" s="42">
        <v>5.8148999999999997</v>
      </c>
      <c r="J31" s="42">
        <v>5.3880999999999997</v>
      </c>
      <c r="K31" s="42">
        <v>2.4272999999999998</v>
      </c>
      <c r="L31" s="42">
        <v>2.0539000000000001</v>
      </c>
      <c r="M31" s="42">
        <v>1.7071000000000001</v>
      </c>
      <c r="N31" s="42">
        <v>0.42680000000000001</v>
      </c>
      <c r="O31" s="42">
        <v>0.61350000000000005</v>
      </c>
      <c r="P31" s="42">
        <v>0.80020000000000002</v>
      </c>
      <c r="Q31" s="42">
        <v>0.85360000000000003</v>
      </c>
    </row>
    <row r="32" spans="1:36">
      <c r="A32" s="1" t="s">
        <v>1</v>
      </c>
      <c r="B32" s="42">
        <v>71.9251</v>
      </c>
      <c r="C32" s="42">
        <v>65.668400000000005</v>
      </c>
      <c r="D32" s="42">
        <v>20.320900000000002</v>
      </c>
      <c r="E32" s="42">
        <v>10</v>
      </c>
      <c r="F32" s="42">
        <v>8.6096000000000004</v>
      </c>
      <c r="G32" s="42">
        <v>0.18720000000000001</v>
      </c>
      <c r="H32" s="42">
        <v>0.13370000000000001</v>
      </c>
      <c r="I32" s="42">
        <v>1.8716999999999999</v>
      </c>
      <c r="J32" s="42">
        <v>0.16039999999999999</v>
      </c>
      <c r="K32" s="42">
        <v>0.18720000000000001</v>
      </c>
      <c r="L32" s="42">
        <v>0.16039999999999999</v>
      </c>
      <c r="M32" s="42">
        <v>0.18720000000000001</v>
      </c>
      <c r="N32" s="42">
        <v>0.18720000000000001</v>
      </c>
      <c r="O32" s="42">
        <v>0.18720000000000001</v>
      </c>
      <c r="P32" s="42">
        <v>0.24060000000000001</v>
      </c>
      <c r="Q32" s="42">
        <v>0.21390000000000001</v>
      </c>
      <c r="U32">
        <v>0.39173226741725098</v>
      </c>
      <c r="V32">
        <v>0.52717373728352401</v>
      </c>
      <c r="W32">
        <v>0.60545728398556897</v>
      </c>
      <c r="X32">
        <v>0.71051852624162704</v>
      </c>
      <c r="Y32">
        <v>0.74451743319407304</v>
      </c>
      <c r="Z32">
        <v>0.79093669573793801</v>
      </c>
      <c r="AA32">
        <v>0.81598166343201495</v>
      </c>
      <c r="AB32">
        <v>0.81766537037869402</v>
      </c>
      <c r="AC32">
        <v>0.87835772595741801</v>
      </c>
      <c r="AD32">
        <v>0.89258206551013597</v>
      </c>
      <c r="AE32">
        <v>0.90812013922432799</v>
      </c>
      <c r="AF32">
        <v>0.92241619140954301</v>
      </c>
      <c r="AG32">
        <v>0.94399555065242902</v>
      </c>
      <c r="AH32">
        <v>0.98238989774282504</v>
      </c>
      <c r="AI32">
        <v>0.98194691895078001</v>
      </c>
      <c r="AJ32">
        <v>0.99186518523448897</v>
      </c>
    </row>
    <row r="33" spans="1:36">
      <c r="A33" s="1" t="s">
        <v>2</v>
      </c>
      <c r="B33" s="42">
        <v>79.742400000000004</v>
      </c>
      <c r="C33" s="42">
        <v>66.595100000000002</v>
      </c>
      <c r="D33" s="42">
        <v>43.788600000000002</v>
      </c>
      <c r="E33" s="42">
        <v>16.608499999999999</v>
      </c>
      <c r="F33" s="42">
        <v>13.2546</v>
      </c>
      <c r="G33" s="42">
        <v>11.4033</v>
      </c>
      <c r="H33" s="42">
        <v>9.1762999999999995</v>
      </c>
      <c r="I33" s="42">
        <v>9.5251000000000001</v>
      </c>
      <c r="J33" s="42">
        <v>4.2662000000000004</v>
      </c>
      <c r="K33" s="42">
        <v>4.3734999999999999</v>
      </c>
      <c r="L33" s="42">
        <v>4.4272</v>
      </c>
      <c r="M33" s="42">
        <v>4.6955</v>
      </c>
      <c r="N33" s="42">
        <v>5.0979000000000001</v>
      </c>
      <c r="O33" s="42">
        <v>4.7222999999999997</v>
      </c>
      <c r="P33" s="42">
        <v>5.2858000000000001</v>
      </c>
      <c r="Q33" s="42">
        <v>5.1516000000000002</v>
      </c>
      <c r="U33">
        <v>0.39250311984778402</v>
      </c>
      <c r="V33">
        <v>0.53323836262837898</v>
      </c>
      <c r="W33">
        <v>0.61098079861903098</v>
      </c>
      <c r="X33">
        <v>0.70916436601568</v>
      </c>
      <c r="Y33">
        <v>0.74993876675716298</v>
      </c>
      <c r="Z33">
        <v>0.77931216420169303</v>
      </c>
      <c r="AA33">
        <v>0.81552857047183602</v>
      </c>
      <c r="AB33">
        <v>0.81507149746651297</v>
      </c>
      <c r="AC33">
        <v>0.84882764812491096</v>
      </c>
      <c r="AD33">
        <v>0.86035050892040199</v>
      </c>
      <c r="AE33">
        <v>0.87538575101078697</v>
      </c>
      <c r="AF33">
        <v>0.886187453766621</v>
      </c>
      <c r="AG33">
        <v>0.90868519700596095</v>
      </c>
      <c r="AH33">
        <v>0.94441141576614096</v>
      </c>
      <c r="AI33">
        <v>0.95084360655197397</v>
      </c>
      <c r="AJ33">
        <v>0.96162129307932598</v>
      </c>
    </row>
    <row r="34" spans="1:36">
      <c r="A34" s="1" t="s">
        <v>3</v>
      </c>
      <c r="B34" s="42">
        <v>71.944400000000002</v>
      </c>
      <c r="C34" s="42">
        <v>53.998399999999997</v>
      </c>
      <c r="D34" s="42">
        <v>22.867100000000001</v>
      </c>
      <c r="E34" s="42">
        <v>19.3367</v>
      </c>
      <c r="F34" s="42">
        <v>20.9682</v>
      </c>
      <c r="G34" s="42">
        <v>12.061999999999999</v>
      </c>
      <c r="H34" s="42">
        <v>9.3607999999999993</v>
      </c>
      <c r="I34" s="42">
        <v>8.7456999999999994</v>
      </c>
      <c r="J34" s="42">
        <v>8.5584000000000007</v>
      </c>
      <c r="K34" s="42">
        <v>8.7723999999999993</v>
      </c>
      <c r="L34" s="42">
        <v>8.7456999999999994</v>
      </c>
      <c r="M34" s="42">
        <v>8.6921999999999997</v>
      </c>
      <c r="N34" s="42">
        <v>9.2003000000000004</v>
      </c>
      <c r="O34" s="42">
        <v>9.1468000000000007</v>
      </c>
      <c r="P34" s="42">
        <v>8.2108000000000008</v>
      </c>
      <c r="Q34" s="42">
        <v>8.7456999999999994</v>
      </c>
      <c r="U34">
        <v>0.30146506122184802</v>
      </c>
      <c r="V34">
        <v>0.43141929297169901</v>
      </c>
      <c r="W34">
        <v>0.51247781444226104</v>
      </c>
      <c r="X34">
        <v>0.61995356200379204</v>
      </c>
      <c r="Y34">
        <v>0.64141196566846204</v>
      </c>
      <c r="Z34">
        <v>0.67997972143377905</v>
      </c>
      <c r="AA34">
        <v>0.71750671962450796</v>
      </c>
      <c r="AB34">
        <v>0.71940883996190896</v>
      </c>
      <c r="AC34">
        <v>0.76300886629879505</v>
      </c>
      <c r="AD34">
        <v>0.773351561205329</v>
      </c>
      <c r="AE34">
        <v>0.79350366161298802</v>
      </c>
      <c r="AF34">
        <v>0.80657062451858197</v>
      </c>
      <c r="AG34">
        <v>0.83599402579614002</v>
      </c>
      <c r="AH34">
        <v>0.87164564816996204</v>
      </c>
      <c r="AI34">
        <v>0.88333840658589202</v>
      </c>
      <c r="AJ34">
        <v>0.89068759109848905</v>
      </c>
    </row>
    <row r="35" spans="1:36">
      <c r="A35" s="1" t="s">
        <v>46</v>
      </c>
      <c r="B35" s="42">
        <v>68.828699999999998</v>
      </c>
      <c r="C35" s="42">
        <v>50.7639</v>
      </c>
      <c r="D35" s="42">
        <v>47.118699999999997</v>
      </c>
      <c r="E35" s="42">
        <v>36.076099999999997</v>
      </c>
      <c r="F35" s="42">
        <v>23.988199999999999</v>
      </c>
      <c r="G35" s="42">
        <v>19.029800000000002</v>
      </c>
      <c r="H35" s="42">
        <v>16.644300000000001</v>
      </c>
      <c r="I35" s="42">
        <v>13.7765</v>
      </c>
      <c r="J35" s="42">
        <v>7.1830999999999996</v>
      </c>
      <c r="K35" s="42">
        <v>7.0221999999999998</v>
      </c>
      <c r="L35" s="42">
        <v>5.9768999999999997</v>
      </c>
      <c r="M35" s="42">
        <v>6.4058000000000002</v>
      </c>
      <c r="N35" s="42">
        <v>6.3254000000000001</v>
      </c>
      <c r="O35" s="42">
        <v>5.8696999999999999</v>
      </c>
      <c r="P35" s="42">
        <v>6.5129999999999999</v>
      </c>
      <c r="Q35" s="42">
        <v>6.7005999999999997</v>
      </c>
      <c r="U35">
        <v>0.51477101143365001</v>
      </c>
      <c r="V35">
        <v>0.67613148349020302</v>
      </c>
      <c r="W35">
        <v>0.740808735095</v>
      </c>
      <c r="X35">
        <v>0.83084764357688101</v>
      </c>
      <c r="Y35">
        <v>0.86591216588092401</v>
      </c>
      <c r="Z35">
        <v>0.91133761940033298</v>
      </c>
      <c r="AA35">
        <v>0.944579459438049</v>
      </c>
      <c r="AB35">
        <v>0.94525632809904203</v>
      </c>
      <c r="AC35">
        <v>0.98615060124032095</v>
      </c>
      <c r="AD35">
        <v>0.98926670075291301</v>
      </c>
      <c r="AE35">
        <v>0.99321974876526897</v>
      </c>
      <c r="AF35">
        <v>1.00836347910341</v>
      </c>
      <c r="AG35">
        <v>1.02708918248938</v>
      </c>
      <c r="AH35">
        <v>1.0501092906860701</v>
      </c>
      <c r="AI35">
        <v>1.0546023651094401</v>
      </c>
      <c r="AJ35">
        <v>1.06013730723142</v>
      </c>
    </row>
    <row r="36" spans="1:36">
      <c r="A36" s="1" t="s">
        <v>63</v>
      </c>
      <c r="B36" s="42">
        <v>70.183899999999994</v>
      </c>
      <c r="C36" s="42">
        <v>59.499099999999999</v>
      </c>
      <c r="D36" s="42">
        <v>51.292299999999997</v>
      </c>
      <c r="E36" s="42">
        <v>27.2315</v>
      </c>
      <c r="F36" s="42">
        <v>24.806799999999999</v>
      </c>
      <c r="G36" s="42">
        <v>14.574999999999999</v>
      </c>
      <c r="H36" s="42">
        <v>13.5891</v>
      </c>
      <c r="I36" s="42">
        <v>9.7522000000000002</v>
      </c>
      <c r="J36" s="42">
        <v>8.0734999999999992</v>
      </c>
      <c r="K36" s="42">
        <v>6.3415999999999997</v>
      </c>
      <c r="L36" s="42">
        <v>6.3415999999999997</v>
      </c>
      <c r="M36" s="42">
        <v>5.6755000000000004</v>
      </c>
      <c r="N36" s="42">
        <v>4.5564</v>
      </c>
      <c r="O36" s="42">
        <v>4.0233999999999996</v>
      </c>
      <c r="P36" s="42">
        <v>3.8902000000000001</v>
      </c>
      <c r="Q36" s="42">
        <v>3.7570000000000001</v>
      </c>
    </row>
    <row r="37" spans="1:36">
      <c r="A37" s="1" t="s">
        <v>65</v>
      </c>
      <c r="B37" s="42">
        <v>72.508700000000005</v>
      </c>
      <c r="C37" s="42">
        <v>48.5974</v>
      </c>
      <c r="D37" s="42">
        <v>24.125</v>
      </c>
      <c r="E37" s="42">
        <v>23.724299999999999</v>
      </c>
      <c r="F37" s="42">
        <v>30.991199999999999</v>
      </c>
      <c r="G37" s="42">
        <v>14.507099999999999</v>
      </c>
      <c r="H37" s="42">
        <v>14.507099999999999</v>
      </c>
      <c r="I37" s="42">
        <v>16.0032</v>
      </c>
      <c r="J37" s="42">
        <v>15.175000000000001</v>
      </c>
      <c r="K37" s="42">
        <v>14.507099999999999</v>
      </c>
      <c r="L37" s="42">
        <v>15.4689</v>
      </c>
      <c r="M37" s="42">
        <v>14.9345</v>
      </c>
      <c r="N37" s="42">
        <v>13.491899999999999</v>
      </c>
      <c r="O37" s="42">
        <v>13.385</v>
      </c>
      <c r="P37" s="42">
        <v>13.491899999999999</v>
      </c>
      <c r="Q37" s="42">
        <v>13.8926</v>
      </c>
    </row>
    <row r="38" spans="1:36">
      <c r="A38" s="1" t="s">
        <v>64</v>
      </c>
      <c r="B38" s="42">
        <v>82.530799999999999</v>
      </c>
      <c r="C38" s="42">
        <v>76.083500000000001</v>
      </c>
      <c r="D38" s="42">
        <v>66.666700000000006</v>
      </c>
      <c r="E38" s="42">
        <v>44.2483</v>
      </c>
      <c r="F38" s="42">
        <v>48.261099999999999</v>
      </c>
      <c r="G38" s="42">
        <v>29.855499999999999</v>
      </c>
      <c r="H38" s="42">
        <v>29.2135</v>
      </c>
      <c r="I38" s="42">
        <v>30.417300000000001</v>
      </c>
      <c r="J38" s="42">
        <v>30.0428</v>
      </c>
      <c r="K38" s="42">
        <v>29.481000000000002</v>
      </c>
      <c r="L38" s="42">
        <v>30.551100000000002</v>
      </c>
      <c r="M38" s="42">
        <v>29.614799999999999</v>
      </c>
      <c r="N38" s="42">
        <v>28.196899999999999</v>
      </c>
      <c r="O38" s="42">
        <v>29.373999999999999</v>
      </c>
      <c r="P38" s="42">
        <v>27.8491</v>
      </c>
      <c r="Q38" s="42">
        <v>27.929400000000001</v>
      </c>
    </row>
    <row r="39" spans="1:36">
      <c r="A39" s="1" t="s">
        <v>66</v>
      </c>
      <c r="B39" s="42">
        <v>69.6036</v>
      </c>
      <c r="C39" s="42">
        <v>57.846800000000002</v>
      </c>
      <c r="D39" s="42">
        <v>33.744</v>
      </c>
      <c r="E39" s="42">
        <v>33.047699999999999</v>
      </c>
      <c r="F39" s="42">
        <v>25.2544</v>
      </c>
      <c r="G39" s="42">
        <v>15.6668</v>
      </c>
      <c r="H39" s="42">
        <v>17.782499999999999</v>
      </c>
      <c r="I39" s="42">
        <v>16.631</v>
      </c>
      <c r="J39" s="42">
        <v>14.5153</v>
      </c>
      <c r="K39" s="42">
        <v>14.836600000000001</v>
      </c>
      <c r="L39" s="42">
        <v>13.3637</v>
      </c>
      <c r="M39" s="42">
        <v>15.2384</v>
      </c>
      <c r="N39" s="42">
        <v>13.5244</v>
      </c>
      <c r="O39" s="42">
        <v>14.193899999999999</v>
      </c>
      <c r="P39" s="42">
        <v>14.408099999999999</v>
      </c>
      <c r="Q39" s="42">
        <v>12.479900000000001</v>
      </c>
    </row>
    <row r="40" spans="1:36">
      <c r="A40" s="1" t="s">
        <v>67</v>
      </c>
      <c r="B40" s="42">
        <v>64.386899999999997</v>
      </c>
      <c r="C40" s="42">
        <v>59.203800000000001</v>
      </c>
      <c r="D40" s="42">
        <v>38.3917</v>
      </c>
      <c r="E40" s="42">
        <v>40.048099999999998</v>
      </c>
      <c r="F40" s="42">
        <v>25.861599999999999</v>
      </c>
      <c r="G40" s="42">
        <v>19.3962</v>
      </c>
      <c r="H40" s="42">
        <v>18.648099999999999</v>
      </c>
      <c r="I40" s="42">
        <v>18.915299999999998</v>
      </c>
      <c r="J40" s="42">
        <v>7.9615</v>
      </c>
      <c r="K40" s="42">
        <v>7.3470000000000004</v>
      </c>
      <c r="L40" s="42">
        <v>7.4272</v>
      </c>
      <c r="M40" s="42">
        <v>6.5187999999999997</v>
      </c>
      <c r="N40" s="42">
        <v>5.7975000000000003</v>
      </c>
      <c r="O40" s="42">
        <v>5.0494000000000003</v>
      </c>
      <c r="P40" s="42">
        <v>4.9157999999999999</v>
      </c>
      <c r="Q40" s="42">
        <v>4.7823000000000002</v>
      </c>
    </row>
    <row r="41" spans="1:36">
      <c r="A41" s="1" t="s">
        <v>68</v>
      </c>
      <c r="B41" s="42">
        <v>68.786699999999996</v>
      </c>
      <c r="C41" s="42">
        <v>63.602400000000003</v>
      </c>
      <c r="D41" s="42">
        <v>46.472499999999997</v>
      </c>
      <c r="E41" s="42">
        <v>27.204699999999999</v>
      </c>
      <c r="F41" s="42">
        <v>14.136799999999999</v>
      </c>
      <c r="G41" s="42">
        <v>5.2378</v>
      </c>
      <c r="H41" s="42">
        <v>5.9326999999999996</v>
      </c>
      <c r="I41" s="42">
        <v>5.4516</v>
      </c>
      <c r="J41" s="42">
        <v>5.0507999999999997</v>
      </c>
      <c r="K41" s="42">
        <v>4.3292000000000002</v>
      </c>
      <c r="L41" s="42">
        <v>4.5163000000000002</v>
      </c>
      <c r="M41" s="42">
        <v>3.9550999999999998</v>
      </c>
      <c r="N41" s="42">
        <v>4.8903999999999996</v>
      </c>
      <c r="O41" s="42">
        <v>4.5430000000000001</v>
      </c>
      <c r="P41" s="42">
        <v>4.9973000000000001</v>
      </c>
      <c r="Q41" s="42">
        <v>5.1577000000000002</v>
      </c>
    </row>
    <row r="42" spans="1:36">
      <c r="A42" s="1" t="s">
        <v>4</v>
      </c>
      <c r="B42" s="42">
        <f t="shared" ref="B42:P42" si="6">AVERAGE(B31:B41)</f>
        <v>72.560781818181809</v>
      </c>
      <c r="C42" s="42">
        <f t="shared" si="6"/>
        <v>58.637909090909098</v>
      </c>
      <c r="D42" s="42">
        <f t="shared" si="6"/>
        <v>39.350090909090909</v>
      </c>
      <c r="E42" s="42">
        <f t="shared" si="6"/>
        <v>27.02161818181818</v>
      </c>
      <c r="F42" s="42">
        <f t="shared" si="6"/>
        <v>23.023372727272729</v>
      </c>
      <c r="G42" s="42">
        <f t="shared" si="6"/>
        <v>15.525609090909088</v>
      </c>
      <c r="H42" s="42">
        <f t="shared" si="6"/>
        <v>12.52140909090909</v>
      </c>
      <c r="I42" s="42">
        <f t="shared" si="6"/>
        <v>12.445863636363638</v>
      </c>
      <c r="J42" s="42">
        <f t="shared" si="6"/>
        <v>9.6704636363636354</v>
      </c>
      <c r="K42" s="42">
        <f t="shared" si="6"/>
        <v>9.0568272727272738</v>
      </c>
      <c r="L42" s="42">
        <f t="shared" si="6"/>
        <v>9.0029909090909097</v>
      </c>
      <c r="M42" s="42">
        <f t="shared" si="6"/>
        <v>8.8749909090909096</v>
      </c>
      <c r="N42" s="42">
        <f t="shared" si="6"/>
        <v>8.3359181818181813</v>
      </c>
      <c r="O42" s="42">
        <f t="shared" si="6"/>
        <v>8.282563636363637</v>
      </c>
      <c r="P42" s="42">
        <f t="shared" si="6"/>
        <v>8.2366181818181818</v>
      </c>
      <c r="Q42" s="42">
        <f>AVERAGE(Q31:Q41)</f>
        <v>8.1513000000000009</v>
      </c>
      <c r="T42" t="s">
        <v>72</v>
      </c>
    </row>
    <row r="44" spans="1:36">
      <c r="B44" s="57" t="s">
        <v>59</v>
      </c>
      <c r="C44" s="58"/>
      <c r="D44" s="58"/>
      <c r="E44" s="58"/>
      <c r="F44" s="58"/>
      <c r="G44" s="58"/>
      <c r="H44" s="58"/>
      <c r="I44" s="58"/>
      <c r="J44" s="58"/>
      <c r="K44" s="58"/>
      <c r="L44" s="58"/>
      <c r="M44" s="58"/>
      <c r="N44" s="58"/>
      <c r="O44" s="58"/>
      <c r="P44" s="58"/>
      <c r="Q44" s="59"/>
    </row>
    <row r="45" spans="1:36">
      <c r="A45" s="1" t="s">
        <v>0</v>
      </c>
      <c r="B45" s="42">
        <v>3.09415844225127</v>
      </c>
      <c r="C45" s="42">
        <v>1.4403841024273101</v>
      </c>
      <c r="D45" s="42">
        <v>1.1736463056815201</v>
      </c>
      <c r="E45" s="42">
        <v>1.0402774073086201</v>
      </c>
      <c r="F45" s="42">
        <v>0.90690850893571595</v>
      </c>
      <c r="G45" s="42">
        <v>0.98692984795945604</v>
      </c>
      <c r="H45" s="42">
        <v>0.93358228861029602</v>
      </c>
      <c r="I45" s="42">
        <v>0.93358228861029602</v>
      </c>
      <c r="J45" s="42">
        <v>1.0136036276340401</v>
      </c>
      <c r="K45" s="42">
        <v>1.0136036276340401</v>
      </c>
      <c r="L45" s="42">
        <v>1.09362496665778</v>
      </c>
      <c r="M45" s="42">
        <v>1.2003200853561</v>
      </c>
      <c r="N45" s="42">
        <v>1.3070152040544101</v>
      </c>
      <c r="O45" s="42">
        <v>1.49373166177647</v>
      </c>
      <c r="P45" s="42">
        <v>1.5737530008002101</v>
      </c>
      <c r="Q45" s="42">
        <v>1.89383835689517</v>
      </c>
    </row>
    <row r="46" spans="1:36">
      <c r="A46" s="1" t="s">
        <v>1</v>
      </c>
      <c r="B46" s="42">
        <v>1.9518716577540101</v>
      </c>
      <c r="C46" s="42">
        <v>0.72192513368984002</v>
      </c>
      <c r="D46" s="42">
        <v>0.48128342245989297</v>
      </c>
      <c r="E46" s="42">
        <v>0.37433155080213898</v>
      </c>
      <c r="F46" s="42">
        <v>0.48128342245989297</v>
      </c>
      <c r="G46" s="42">
        <v>0.45454545454545497</v>
      </c>
      <c r="H46" s="42">
        <v>0.45454545454545497</v>
      </c>
      <c r="I46" s="42">
        <v>0.48128342245989297</v>
      </c>
      <c r="J46" s="42">
        <v>0.53475935828876997</v>
      </c>
      <c r="K46" s="42">
        <v>0.58823529411764697</v>
      </c>
      <c r="L46" s="42">
        <v>0.61497326203208602</v>
      </c>
      <c r="M46" s="42">
        <v>0.64171122994652396</v>
      </c>
      <c r="N46" s="42">
        <v>0.69518716577540096</v>
      </c>
      <c r="O46" s="42">
        <v>0.80213903743315496</v>
      </c>
      <c r="P46" s="42">
        <v>0.88235294117647101</v>
      </c>
      <c r="Q46" s="42">
        <v>0.96256684491978595</v>
      </c>
    </row>
    <row r="47" spans="1:36">
      <c r="A47" s="1" t="s">
        <v>2</v>
      </c>
      <c r="B47" s="42">
        <v>11.537429568017201</v>
      </c>
      <c r="C47" s="42">
        <v>7.2712637510061704</v>
      </c>
      <c r="D47" s="42">
        <v>6.4663268044003201</v>
      </c>
      <c r="E47" s="42">
        <v>5.2052589213844902</v>
      </c>
      <c r="F47" s="42">
        <v>4.6686342903139302</v>
      </c>
      <c r="G47" s="42">
        <v>4.3734907432251102</v>
      </c>
      <c r="H47" s="42">
        <v>4.5613093640998104</v>
      </c>
      <c r="I47" s="42">
        <v>4.80279044808157</v>
      </c>
      <c r="J47" s="42">
        <v>5.0442715320633198</v>
      </c>
      <c r="K47" s="42">
        <v>5.1247652267239099</v>
      </c>
      <c r="L47" s="42">
        <v>5.2589213844915497</v>
      </c>
      <c r="M47" s="42">
        <v>5.2589213844915497</v>
      </c>
      <c r="N47" s="42">
        <v>5.4199087738127201</v>
      </c>
      <c r="O47" s="42">
        <v>5.6077273946874202</v>
      </c>
      <c r="P47" s="42">
        <v>5.9297021733297601</v>
      </c>
      <c r="Q47" s="42">
        <v>6.4126643412932696</v>
      </c>
    </row>
    <row r="48" spans="1:36">
      <c r="A48" s="1" t="s">
        <v>3</v>
      </c>
      <c r="B48" s="42">
        <v>21.717036640813099</v>
      </c>
      <c r="C48" s="42">
        <v>18.052955335651198</v>
      </c>
      <c r="D48" s="42">
        <v>15.004011767852401</v>
      </c>
      <c r="E48" s="42">
        <v>14.442364268521001</v>
      </c>
      <c r="F48" s="42">
        <v>14.843541053757701</v>
      </c>
      <c r="G48" s="42">
        <v>14.790050815726101</v>
      </c>
      <c r="H48" s="42">
        <v>14.977266648836601</v>
      </c>
      <c r="I48" s="42">
        <v>15.164482481946999</v>
      </c>
      <c r="J48" s="42">
        <v>15.485423910136401</v>
      </c>
      <c r="K48" s="42">
        <v>15.726129981278399</v>
      </c>
      <c r="L48" s="42">
        <v>15.886600695373099</v>
      </c>
      <c r="M48" s="42">
        <v>16.207542123562501</v>
      </c>
      <c r="N48" s="42">
        <v>16.341267718641301</v>
      </c>
      <c r="O48" s="42">
        <v>16.474993313720201</v>
      </c>
      <c r="P48" s="42">
        <v>16.662209146830701</v>
      </c>
      <c r="Q48" s="42">
        <v>17.411072479272502</v>
      </c>
    </row>
    <row r="49" spans="1:36">
      <c r="A49" s="1" t="s">
        <v>46</v>
      </c>
      <c r="B49" s="42">
        <v>13.7496649691772</v>
      </c>
      <c r="C49" s="42">
        <v>11.3374430447601</v>
      </c>
      <c r="D49" s="42">
        <v>8.9252211203430694</v>
      </c>
      <c r="E49" s="42">
        <v>8.1479496113642504</v>
      </c>
      <c r="F49" s="42">
        <v>8.0139372822299695</v>
      </c>
      <c r="G49" s="42">
        <v>8.0943446797105292</v>
      </c>
      <c r="H49" s="42">
        <v>7.9335298847494</v>
      </c>
      <c r="I49" s="42">
        <v>8.0139372822299695</v>
      </c>
      <c r="J49" s="42">
        <v>7.8531224872688297</v>
      </c>
      <c r="K49" s="42">
        <v>8.3087644063253805</v>
      </c>
      <c r="L49" s="42">
        <v>8.4963816671133703</v>
      </c>
      <c r="M49" s="42">
        <v>8.9252211203430694</v>
      </c>
      <c r="N49" s="42">
        <v>9.3540605735727702</v>
      </c>
      <c r="O49" s="42">
        <v>9.5952827660144706</v>
      </c>
      <c r="P49" s="42">
        <v>10.426159206647</v>
      </c>
      <c r="Q49" s="42">
        <v>11.5786652372018</v>
      </c>
    </row>
    <row r="50" spans="1:36">
      <c r="A50" s="1" t="s">
        <v>63</v>
      </c>
      <c r="B50">
        <v>20.623501199040799</v>
      </c>
      <c r="C50">
        <v>15.6674660271783</v>
      </c>
      <c r="D50">
        <v>11.910471622701801</v>
      </c>
      <c r="E50">
        <v>10.684785504929399</v>
      </c>
      <c r="F50">
        <v>10.764721556088499</v>
      </c>
      <c r="G50">
        <v>10.8180122568612</v>
      </c>
      <c r="H50">
        <v>10.951239008792999</v>
      </c>
      <c r="I50">
        <v>11.244337863042899</v>
      </c>
      <c r="J50">
        <v>11.244337863042899</v>
      </c>
      <c r="K50">
        <v>11.537436717292801</v>
      </c>
      <c r="L50">
        <v>11.777244870770099</v>
      </c>
      <c r="M50">
        <v>11.8305355715428</v>
      </c>
      <c r="N50">
        <v>12.336797228883601</v>
      </c>
      <c r="O50">
        <v>12.789768185451599</v>
      </c>
      <c r="P50">
        <v>13.1361577404743</v>
      </c>
      <c r="Q50">
        <v>13.589128697042399</v>
      </c>
    </row>
    <row r="51" spans="1:36">
      <c r="A51" s="1" t="s">
        <v>65</v>
      </c>
      <c r="B51">
        <v>23.644135720010699</v>
      </c>
      <c r="C51">
        <v>17.7397809243922</v>
      </c>
      <c r="D51">
        <v>16.804702110606499</v>
      </c>
      <c r="E51">
        <v>15.842906759284</v>
      </c>
      <c r="F51">
        <v>14.0528987443227</v>
      </c>
      <c r="G51">
        <v>14.3200641196901</v>
      </c>
      <c r="H51">
        <v>14.453646807373801</v>
      </c>
      <c r="I51">
        <v>14.8811114079615</v>
      </c>
      <c r="J51">
        <v>15.335292546086</v>
      </c>
      <c r="K51">
        <v>15.6826075340636</v>
      </c>
      <c r="L51">
        <v>16.270371359871799</v>
      </c>
      <c r="M51">
        <v>17.2054501736575</v>
      </c>
      <c r="N51">
        <v>18.006946299759601</v>
      </c>
      <c r="O51">
        <v>19.022174726155502</v>
      </c>
      <c r="P51">
        <v>20.144269302698401</v>
      </c>
      <c r="Q51">
        <v>21.3732300293882</v>
      </c>
    </row>
    <row r="52" spans="1:36">
      <c r="A52" s="1" t="s">
        <v>64</v>
      </c>
      <c r="B52">
        <v>50.749063670411999</v>
      </c>
      <c r="C52">
        <v>41.813804173354697</v>
      </c>
      <c r="D52">
        <v>39.834135901551598</v>
      </c>
      <c r="E52">
        <v>37.586944890315699</v>
      </c>
      <c r="F52">
        <v>35.2327447833066</v>
      </c>
      <c r="G52">
        <v>35.339753879079701</v>
      </c>
      <c r="H52">
        <v>34.804708400213997</v>
      </c>
      <c r="I52">
        <v>35.018726591760299</v>
      </c>
      <c r="J52">
        <v>35.4200107009096</v>
      </c>
      <c r="K52">
        <v>35.3130016051364</v>
      </c>
      <c r="L52">
        <v>35.955056179775298</v>
      </c>
      <c r="M52">
        <v>36.543606206527599</v>
      </c>
      <c r="N52">
        <v>37.105403959336499</v>
      </c>
      <c r="O52">
        <v>37.613697164259001</v>
      </c>
      <c r="P52">
        <v>38.336008560727699</v>
      </c>
      <c r="Q52">
        <v>39.165329052969497</v>
      </c>
    </row>
    <row r="53" spans="1:36">
      <c r="A53" s="1" t="s">
        <v>66</v>
      </c>
      <c r="B53">
        <v>26.968398500267799</v>
      </c>
      <c r="C53">
        <v>23.111944295661502</v>
      </c>
      <c r="D53">
        <v>21.719335832887001</v>
      </c>
      <c r="E53">
        <v>20.7820032137118</v>
      </c>
      <c r="F53">
        <v>20.460632029994599</v>
      </c>
      <c r="G53">
        <v>20.594536689876801</v>
      </c>
      <c r="H53">
        <v>20.996250669523299</v>
      </c>
      <c r="I53">
        <v>21.049812533476199</v>
      </c>
      <c r="J53">
        <v>21.558650241028399</v>
      </c>
      <c r="K53">
        <v>21.6389930369577</v>
      </c>
      <c r="L53">
        <v>21.746116764863402</v>
      </c>
      <c r="M53">
        <v>21.960364220674901</v>
      </c>
      <c r="N53">
        <v>22.1746116764863</v>
      </c>
      <c r="O53">
        <v>22.281735404392101</v>
      </c>
      <c r="P53">
        <v>22.710230316015</v>
      </c>
      <c r="Q53">
        <v>23.701124799142999</v>
      </c>
      <c r="U53">
        <v>15.1518508979562</v>
      </c>
      <c r="V53">
        <v>7.6271233852460796</v>
      </c>
      <c r="W53">
        <v>5.4675381260530598</v>
      </c>
      <c r="X53">
        <v>4.5222743378165298</v>
      </c>
      <c r="Y53">
        <v>3.9254882639850299</v>
      </c>
      <c r="Z53">
        <v>3.5848664843270601</v>
      </c>
      <c r="AA53">
        <v>3.2810606462269698</v>
      </c>
      <c r="AB53">
        <v>3.2704762752436398</v>
      </c>
      <c r="AC53">
        <v>3.1629611213090798</v>
      </c>
      <c r="AD53">
        <v>3.0501391598024501</v>
      </c>
      <c r="AE53">
        <v>2.9832296399142302</v>
      </c>
      <c r="AF53">
        <v>2.92805883219506</v>
      </c>
      <c r="AG53">
        <v>2.8448032952534699</v>
      </c>
      <c r="AH53">
        <v>2.8176207028140898</v>
      </c>
      <c r="AI53">
        <v>2.7688814112236901</v>
      </c>
      <c r="AJ53">
        <v>2.7492260666049999</v>
      </c>
    </row>
    <row r="54" spans="1:36">
      <c r="A54" s="1" t="s">
        <v>67</v>
      </c>
      <c r="B54">
        <v>17.926796687149299</v>
      </c>
      <c r="C54">
        <v>9.6446700507614196</v>
      </c>
      <c r="D54">
        <v>8.2554100988511898</v>
      </c>
      <c r="E54">
        <v>7.9615281859470999</v>
      </c>
      <c r="F54">
        <v>7.2401816724552504</v>
      </c>
      <c r="G54">
        <v>6.86615014694096</v>
      </c>
      <c r="H54">
        <v>6.7058509217205504</v>
      </c>
      <c r="I54">
        <v>6.5455516965001301</v>
      </c>
      <c r="J54">
        <v>6.7592839967940197</v>
      </c>
      <c r="K54">
        <v>6.9462997595511604</v>
      </c>
      <c r="L54">
        <v>7.3470478226021898</v>
      </c>
      <c r="M54">
        <v>7.6409297355062797</v>
      </c>
      <c r="N54">
        <v>8.2019770237777205</v>
      </c>
      <c r="O54">
        <v>8.5225754742185398</v>
      </c>
      <c r="P54">
        <v>8.9767566123430402</v>
      </c>
      <c r="Q54">
        <v>9.2973550627838595</v>
      </c>
      <c r="U54">
        <v>11.7168748900921</v>
      </c>
      <c r="V54">
        <v>6.22044795138331</v>
      </c>
      <c r="W54">
        <v>4.8555697621806404</v>
      </c>
      <c r="X54">
        <v>4.2031825439604402</v>
      </c>
      <c r="Y54">
        <v>3.7294316413184698</v>
      </c>
      <c r="Z54">
        <v>3.37948643901021</v>
      </c>
      <c r="AA54">
        <v>3.1823201717045202</v>
      </c>
      <c r="AB54">
        <v>3.0931029034119399</v>
      </c>
      <c r="AC54">
        <v>3.0380080162091101</v>
      </c>
      <c r="AD54">
        <v>2.9303659974624598</v>
      </c>
      <c r="AE54">
        <v>2.86941206972394</v>
      </c>
      <c r="AF54">
        <v>2.8101259998864698</v>
      </c>
      <c r="AG54">
        <v>2.72181259157666</v>
      </c>
      <c r="AH54">
        <v>2.69184438523585</v>
      </c>
      <c r="AI54">
        <v>2.6372180140579302</v>
      </c>
      <c r="AJ54">
        <v>2.6182336192081701</v>
      </c>
    </row>
    <row r="55" spans="1:36">
      <c r="A55" s="1" t="s">
        <v>68</v>
      </c>
      <c r="B55">
        <v>9.8610368786745095</v>
      </c>
      <c r="C55">
        <v>6.06627471940139</v>
      </c>
      <c r="D55">
        <v>4.1154462854088703</v>
      </c>
      <c r="E55">
        <v>3.7145911277391801</v>
      </c>
      <c r="F55">
        <v>3.5008017103153399</v>
      </c>
      <c r="G55">
        <v>3.2870122928915002</v>
      </c>
      <c r="H55">
        <v>3.3939070016034201</v>
      </c>
      <c r="I55">
        <v>3.3939070016034201</v>
      </c>
      <c r="J55">
        <v>3.4206306787814</v>
      </c>
      <c r="K55">
        <v>3.47407803313736</v>
      </c>
      <c r="L55">
        <v>3.6878674505612001</v>
      </c>
      <c r="M55">
        <v>3.79476215927312</v>
      </c>
      <c r="N55">
        <v>4.0085515766969504</v>
      </c>
      <c r="O55">
        <v>4.1956173169428101</v>
      </c>
      <c r="P55">
        <v>4.6499198289684696</v>
      </c>
      <c r="Q55">
        <v>5.2111170497060399</v>
      </c>
      <c r="U55">
        <v>19.764538619353399</v>
      </c>
      <c r="V55">
        <v>10.1101099709977</v>
      </c>
      <c r="W55">
        <v>7.2433183351156201</v>
      </c>
      <c r="X55">
        <v>5.7948896908484304</v>
      </c>
      <c r="Y55">
        <v>4.9129162257555601</v>
      </c>
      <c r="Z55">
        <v>4.44122967941518</v>
      </c>
      <c r="AA55">
        <v>3.98944666702636</v>
      </c>
      <c r="AB55">
        <v>3.8900375739265498</v>
      </c>
      <c r="AC55">
        <v>3.6999899570316899</v>
      </c>
      <c r="AD55">
        <v>3.5082349181521102</v>
      </c>
      <c r="AE55">
        <v>3.3916064819726501</v>
      </c>
      <c r="AF55">
        <v>3.3231565606737101</v>
      </c>
      <c r="AG55">
        <v>3.1900471326322601</v>
      </c>
      <c r="AH55">
        <v>3.1559940186403099</v>
      </c>
      <c r="AI55">
        <v>3.0891831494032602</v>
      </c>
      <c r="AJ55">
        <v>3.04110255190376</v>
      </c>
    </row>
    <row r="56" spans="1:36">
      <c r="A56" s="1" t="s">
        <v>4</v>
      </c>
      <c r="B56" s="42">
        <f>AVERAGE(B45:B55)</f>
        <v>18.347553993960716</v>
      </c>
      <c r="C56" s="42">
        <f t="shared" ref="C56:Q56" si="7">AVERAGE(C45:C55)</f>
        <v>13.897082868934922</v>
      </c>
      <c r="D56" s="42">
        <f t="shared" si="7"/>
        <v>12.244544661158558</v>
      </c>
      <c r="E56" s="42">
        <f t="shared" si="7"/>
        <v>11.434812858300699</v>
      </c>
      <c r="F56" s="42">
        <f t="shared" si="7"/>
        <v>10.9242077321982</v>
      </c>
      <c r="G56" s="42">
        <f t="shared" si="7"/>
        <v>10.902262811500631</v>
      </c>
      <c r="H56" s="42">
        <f t="shared" si="7"/>
        <v>10.924166950006331</v>
      </c>
      <c r="I56" s="42">
        <f t="shared" si="7"/>
        <v>11.048138456152106</v>
      </c>
      <c r="J56" s="42">
        <f t="shared" si="7"/>
        <v>11.242671540184881</v>
      </c>
      <c r="K56" s="42">
        <f t="shared" si="7"/>
        <v>11.395810474747128</v>
      </c>
      <c r="L56" s="42">
        <f t="shared" si="7"/>
        <v>11.648564220373807</v>
      </c>
      <c r="M56" s="42">
        <f t="shared" si="7"/>
        <v>11.92812400098927</v>
      </c>
      <c r="N56" s="42">
        <f t="shared" si="7"/>
        <v>12.268338836436117</v>
      </c>
      <c r="O56" s="42">
        <f t="shared" si="7"/>
        <v>12.581767495004662</v>
      </c>
      <c r="P56" s="42">
        <f t="shared" si="7"/>
        <v>13.038865348182826</v>
      </c>
      <c r="Q56" s="42">
        <f t="shared" si="7"/>
        <v>13.69055381369232</v>
      </c>
      <c r="U56">
        <v>7.2617567523819098</v>
      </c>
      <c r="V56">
        <v>4.6114617558741502</v>
      </c>
      <c r="W56">
        <v>3.70004937917972</v>
      </c>
      <c r="X56">
        <v>3.28879584084918</v>
      </c>
      <c r="Y56">
        <v>2.9864972622067198</v>
      </c>
      <c r="Z56">
        <v>2.8079494115947901</v>
      </c>
      <c r="AA56">
        <v>2.7093654594938599</v>
      </c>
      <c r="AB56">
        <v>2.6754479147068202</v>
      </c>
      <c r="AC56">
        <v>2.6324521657230799</v>
      </c>
      <c r="AD56">
        <v>2.59753096597463</v>
      </c>
      <c r="AE56">
        <v>2.54654196999426</v>
      </c>
      <c r="AF56">
        <v>2.5034935840111401</v>
      </c>
      <c r="AG56">
        <v>2.4654453385597601</v>
      </c>
      <c r="AH56">
        <v>2.4232510427373199</v>
      </c>
      <c r="AI56">
        <v>2.3873095764472998</v>
      </c>
      <c r="AJ56">
        <v>2.3806052942040301</v>
      </c>
    </row>
    <row r="69" spans="20:20">
      <c r="T69" t="s">
        <v>71</v>
      </c>
    </row>
  </sheetData>
  <mergeCells count="4">
    <mergeCell ref="B30:Q30"/>
    <mergeCell ref="B44:Q44"/>
    <mergeCell ref="B2:Q2"/>
    <mergeCell ref="B16:Q16"/>
  </mergeCells>
  <pageMargins left="0.7" right="0.7" top="0.75" bottom="0.75" header="0.3" footer="0.3"/>
  <pageSetup orientation="portrait" verticalDpi="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>
  <dimension ref="A2:Q8"/>
  <sheetViews>
    <sheetView zoomScaleNormal="100" workbookViewId="0">
      <selection activeCell="B27" sqref="A27:B31"/>
    </sheetView>
  </sheetViews>
  <sheetFormatPr defaultRowHeight="15"/>
  <sheetData>
    <row r="2" spans="1:17">
      <c r="B2">
        <v>0.625</v>
      </c>
      <c r="C2">
        <v>0.32894736842105299</v>
      </c>
      <c r="D2">
        <v>0.27631578947368401</v>
      </c>
      <c r="E2">
        <v>0.28289473684210498</v>
      </c>
      <c r="F2">
        <v>0.217105263157895</v>
      </c>
      <c r="G2">
        <v>0.20394736842105299</v>
      </c>
      <c r="H2" s="1">
        <v>0.19078947368421101</v>
      </c>
      <c r="I2">
        <v>0.20394736842105299</v>
      </c>
      <c r="J2">
        <v>0.217105263157895</v>
      </c>
      <c r="K2">
        <v>0.269736842105263</v>
      </c>
      <c r="L2">
        <v>0.30263157894736797</v>
      </c>
      <c r="M2">
        <v>0.33552631578947401</v>
      </c>
      <c r="N2">
        <v>0.36842105263157898</v>
      </c>
      <c r="O2">
        <v>0.40789473684210498</v>
      </c>
      <c r="P2">
        <v>0.44736842105263203</v>
      </c>
      <c r="Q2">
        <v>0.49342105263157898</v>
      </c>
    </row>
    <row r="3" spans="1:17">
      <c r="B3">
        <v>1.1497273503712</v>
      </c>
      <c r="C3">
        <v>0.243085211221339</v>
      </c>
      <c r="D3">
        <v>0.111687799750345</v>
      </c>
      <c r="E3">
        <v>6.5698705735497007E-2</v>
      </c>
      <c r="F3">
        <v>5.2558964588397601E-2</v>
      </c>
      <c r="G3">
        <v>5.91288351619473E-2</v>
      </c>
      <c r="H3" s="1">
        <v>5.2558964588397601E-2</v>
      </c>
      <c r="I3">
        <v>5.91288351619473E-2</v>
      </c>
      <c r="J3">
        <v>6.5698705735497007E-2</v>
      </c>
      <c r="K3">
        <v>7.2268576309046706E-2</v>
      </c>
      <c r="L3">
        <v>7.2268576309046706E-2</v>
      </c>
      <c r="M3">
        <v>0.10511792917679499</v>
      </c>
      <c r="N3">
        <v>0.118257670323895</v>
      </c>
      <c r="O3">
        <v>0.137967282044544</v>
      </c>
      <c r="P3">
        <v>0.17738650548584201</v>
      </c>
      <c r="Q3">
        <v>0.21023585835358999</v>
      </c>
    </row>
    <row r="4" spans="1:17">
      <c r="A4" t="s">
        <v>0</v>
      </c>
      <c r="B4">
        <f>B2 * 10</f>
        <v>6.25</v>
      </c>
      <c r="C4">
        <f t="shared" ref="C4:Q4" si="0">C2 * 10</f>
        <v>3.2894736842105301</v>
      </c>
      <c r="D4">
        <f t="shared" si="0"/>
        <v>2.7631578947368403</v>
      </c>
      <c r="E4">
        <f t="shared" si="0"/>
        <v>2.8289473684210495</v>
      </c>
      <c r="F4">
        <f t="shared" si="0"/>
        <v>2.17105263157895</v>
      </c>
      <c r="G4">
        <f t="shared" si="0"/>
        <v>2.0394736842105301</v>
      </c>
      <c r="H4">
        <f t="shared" si="0"/>
        <v>1.9078947368421102</v>
      </c>
      <c r="I4">
        <f t="shared" si="0"/>
        <v>2.0394736842105301</v>
      </c>
      <c r="J4">
        <f t="shared" si="0"/>
        <v>2.17105263157895</v>
      </c>
      <c r="K4">
        <f t="shared" si="0"/>
        <v>2.6973684210526301</v>
      </c>
      <c r="L4">
        <f t="shared" si="0"/>
        <v>3.0263157894736796</v>
      </c>
      <c r="M4">
        <f t="shared" si="0"/>
        <v>3.3552631578947398</v>
      </c>
      <c r="N4">
        <f t="shared" si="0"/>
        <v>3.6842105263157898</v>
      </c>
      <c r="O4">
        <f t="shared" si="0"/>
        <v>4.0789473684210495</v>
      </c>
      <c r="P4">
        <f t="shared" si="0"/>
        <v>4.4736842105263204</v>
      </c>
      <c r="Q4">
        <f t="shared" si="0"/>
        <v>4.9342105263157894</v>
      </c>
    </row>
    <row r="5" spans="1:17">
      <c r="A5" t="s">
        <v>1</v>
      </c>
      <c r="B5">
        <f>B3*10</f>
        <v>11.497273503712</v>
      </c>
      <c r="C5">
        <f t="shared" ref="C5:Q5" si="1">C3*10</f>
        <v>2.4308521122133899</v>
      </c>
      <c r="D5">
        <f t="shared" si="1"/>
        <v>1.11687799750345</v>
      </c>
      <c r="E5">
        <f t="shared" si="1"/>
        <v>0.65698705735497009</v>
      </c>
      <c r="F5">
        <f t="shared" si="1"/>
        <v>0.52558964588397605</v>
      </c>
      <c r="G5">
        <f t="shared" si="1"/>
        <v>0.59128835161947302</v>
      </c>
      <c r="H5">
        <f t="shared" si="1"/>
        <v>0.52558964588397605</v>
      </c>
      <c r="I5">
        <f t="shared" si="1"/>
        <v>0.59128835161947302</v>
      </c>
      <c r="J5">
        <f t="shared" si="1"/>
        <v>0.65698705735497009</v>
      </c>
      <c r="K5">
        <f t="shared" si="1"/>
        <v>0.72268576309046706</v>
      </c>
      <c r="L5">
        <f t="shared" si="1"/>
        <v>0.72268576309046706</v>
      </c>
      <c r="M5">
        <f t="shared" si="1"/>
        <v>1.0511792917679499</v>
      </c>
      <c r="N5">
        <f t="shared" si="1"/>
        <v>1.18257670323895</v>
      </c>
      <c r="O5">
        <f t="shared" si="1"/>
        <v>1.37967282044544</v>
      </c>
      <c r="P5">
        <f t="shared" si="1"/>
        <v>1.7738650548584201</v>
      </c>
      <c r="Q5">
        <f t="shared" si="1"/>
        <v>2.1023585835358998</v>
      </c>
    </row>
    <row r="6" spans="1:17">
      <c r="A6" t="s">
        <v>2</v>
      </c>
      <c r="B6">
        <v>12.285319470948201</v>
      </c>
      <c r="C6">
        <v>9.2123445416858605</v>
      </c>
      <c r="D6">
        <v>7.9686780285582701</v>
      </c>
      <c r="E6">
        <v>7.3698756333486903</v>
      </c>
      <c r="F6">
        <v>7.0145423438836598</v>
      </c>
      <c r="G6" s="1">
        <v>6.7315917615318801</v>
      </c>
      <c r="H6">
        <v>6.7908139764427196</v>
      </c>
      <c r="I6">
        <v>6.9026781601631901</v>
      </c>
      <c r="J6">
        <v>7.2974929262354404</v>
      </c>
      <c r="K6">
        <v>7.4159373560571202</v>
      </c>
      <c r="L6">
        <v>7.5870237546884303</v>
      </c>
      <c r="M6">
        <v>7.7844311377245496</v>
      </c>
      <c r="N6">
        <v>7.8962953214450202</v>
      </c>
      <c r="O6">
        <v>8.04106073567152</v>
      </c>
      <c r="P6">
        <v>8.2318878726064408</v>
      </c>
      <c r="Q6">
        <v>8.6596038691847106</v>
      </c>
    </row>
    <row r="7" spans="1:17">
      <c r="A7" t="s">
        <v>3</v>
      </c>
      <c r="B7">
        <v>21.801789944722302</v>
      </c>
      <c r="C7">
        <v>15.8660173729929</v>
      </c>
      <c r="D7">
        <v>13.931297709923699</v>
      </c>
      <c r="E7">
        <v>13.6220057909976</v>
      </c>
      <c r="F7">
        <v>13.516714924980301</v>
      </c>
      <c r="G7" s="1">
        <v>13.2732297973151</v>
      </c>
      <c r="H7">
        <v>13.5101342458542</v>
      </c>
      <c r="I7">
        <v>13.740458015267199</v>
      </c>
      <c r="J7">
        <v>14.168202158462799</v>
      </c>
      <c r="K7">
        <v>14.7143985259279</v>
      </c>
      <c r="L7">
        <v>14.9183995788365</v>
      </c>
      <c r="M7">
        <v>15.1158199526191</v>
      </c>
      <c r="N7">
        <v>15.300078968149499</v>
      </c>
      <c r="O7">
        <v>15.5304027375625</v>
      </c>
      <c r="P7">
        <v>15.708081073966801</v>
      </c>
      <c r="Q7">
        <v>15.9384048433798</v>
      </c>
    </row>
    <row r="8" spans="1:17">
      <c r="A8" t="s">
        <v>4</v>
      </c>
      <c r="B8">
        <f t="shared" ref="B8:Q8" si="2">AVERAGE(B4:B7)</f>
        <v>12.958595729845626</v>
      </c>
      <c r="C8">
        <f t="shared" si="2"/>
        <v>7.69967192777567</v>
      </c>
      <c r="D8">
        <f t="shared" si="2"/>
        <v>6.4450029076805642</v>
      </c>
      <c r="E8">
        <f t="shared" si="2"/>
        <v>6.1194539625305779</v>
      </c>
      <c r="F8">
        <f t="shared" si="2"/>
        <v>5.8069748865817221</v>
      </c>
      <c r="G8" s="1">
        <f t="shared" si="2"/>
        <v>5.6588958986692459</v>
      </c>
      <c r="H8">
        <f t="shared" si="2"/>
        <v>5.6836081512557515</v>
      </c>
      <c r="I8">
        <f t="shared" si="2"/>
        <v>5.8184745528150987</v>
      </c>
      <c r="J8">
        <f t="shared" si="2"/>
        <v>6.07343369340804</v>
      </c>
      <c r="K8">
        <f t="shared" si="2"/>
        <v>6.3875975165320291</v>
      </c>
      <c r="L8">
        <f t="shared" si="2"/>
        <v>6.563606221522269</v>
      </c>
      <c r="M8">
        <f t="shared" si="2"/>
        <v>6.8266733850015848</v>
      </c>
      <c r="N8">
        <f t="shared" si="2"/>
        <v>7.0157903797873153</v>
      </c>
      <c r="O8">
        <f t="shared" si="2"/>
        <v>7.2575209155251272</v>
      </c>
      <c r="P8">
        <f t="shared" si="2"/>
        <v>7.5468795529894948</v>
      </c>
      <c r="Q8">
        <f t="shared" si="2"/>
        <v>7.9086444556040494</v>
      </c>
    </row>
  </sheetData>
  <pageMargins left="0.7" right="0.7" top="0.75" bottom="0.75" header="0.3" footer="0.3"/>
  <pageSetup orientation="portrait" verticalDpi="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>
  <dimension ref="C4:P24"/>
  <sheetViews>
    <sheetView workbookViewId="0">
      <selection activeCell="P24" sqref="P24"/>
    </sheetView>
  </sheetViews>
  <sheetFormatPr defaultRowHeight="15"/>
  <cols>
    <col min="4" max="10" width="9.140625" style="45"/>
  </cols>
  <sheetData>
    <row r="4" spans="3:10">
      <c r="C4" t="s">
        <v>63</v>
      </c>
      <c r="D4" s="45">
        <v>20.623501199040799</v>
      </c>
      <c r="E4" s="45">
        <v>15.6674660271783</v>
      </c>
      <c r="F4" s="45">
        <v>11.910471622701801</v>
      </c>
      <c r="G4" s="46">
        <v>10.684785504929399</v>
      </c>
      <c r="H4" s="45">
        <v>10.764721556088499</v>
      </c>
      <c r="I4" s="45">
        <v>10.8180122568612</v>
      </c>
      <c r="J4" s="45">
        <v>10.951239008792999</v>
      </c>
    </row>
    <row r="5" spans="3:10">
      <c r="C5" t="s">
        <v>65</v>
      </c>
      <c r="D5" s="45">
        <v>23.644135720010699</v>
      </c>
      <c r="E5" s="45">
        <v>17.7397809243922</v>
      </c>
      <c r="F5" s="45">
        <v>16.804702110606499</v>
      </c>
      <c r="G5" s="45">
        <v>15.842906759284</v>
      </c>
      <c r="H5" s="46">
        <v>14.0528987443227</v>
      </c>
      <c r="I5" s="45">
        <v>14.3200641196901</v>
      </c>
      <c r="J5" s="45">
        <v>14.453646807373801</v>
      </c>
    </row>
    <row r="6" spans="3:10">
      <c r="C6" t="s">
        <v>66</v>
      </c>
      <c r="D6" s="45">
        <v>26.968398500267799</v>
      </c>
      <c r="E6" s="45">
        <v>23.111944295661502</v>
      </c>
      <c r="F6" s="45">
        <v>21.719335832887001</v>
      </c>
      <c r="G6" s="45">
        <v>20.7820032137118</v>
      </c>
      <c r="H6" s="46">
        <v>20.460632029994599</v>
      </c>
      <c r="I6" s="45">
        <v>20.594536689876801</v>
      </c>
      <c r="J6" s="45">
        <v>20.996250669523299</v>
      </c>
    </row>
    <row r="7" spans="3:10">
      <c r="C7" t="s">
        <v>67</v>
      </c>
      <c r="D7" s="45">
        <v>17.926796687149299</v>
      </c>
      <c r="E7" s="45">
        <v>9.6446700507614196</v>
      </c>
      <c r="F7" s="45">
        <v>8.2554100988511898</v>
      </c>
      <c r="G7" s="45">
        <v>7.9615281859470999</v>
      </c>
      <c r="H7" s="45">
        <v>7.2401816724552504</v>
      </c>
      <c r="I7" s="45">
        <v>6.86615014694096</v>
      </c>
      <c r="J7" s="45">
        <v>6.7058509217205504</v>
      </c>
    </row>
    <row r="8" spans="3:10">
      <c r="C8" t="s">
        <v>68</v>
      </c>
      <c r="D8" s="45">
        <v>9.8610368786745095</v>
      </c>
      <c r="E8" s="45">
        <v>6.06627471940139</v>
      </c>
      <c r="F8" s="45">
        <v>4.1154462854088703</v>
      </c>
      <c r="G8" s="45">
        <v>3.7145911277391801</v>
      </c>
      <c r="H8" s="45">
        <v>3.5008017103153399</v>
      </c>
      <c r="I8" s="46">
        <v>3.2870122928915002</v>
      </c>
      <c r="J8" s="45">
        <v>3.3939070016034201</v>
      </c>
    </row>
    <row r="9" spans="3:10">
      <c r="C9" t="s">
        <v>4</v>
      </c>
      <c r="D9" s="45">
        <f>AVERAGE(D4:D8)</f>
        <v>19.80477379702862</v>
      </c>
      <c r="E9" s="45">
        <f t="shared" ref="E9:J9" si="0">AVERAGE(E4:E8)</f>
        <v>14.446027203478963</v>
      </c>
      <c r="F9" s="45">
        <f t="shared" si="0"/>
        <v>12.561073190091072</v>
      </c>
      <c r="G9" s="45">
        <f t="shared" si="0"/>
        <v>11.797162958322298</v>
      </c>
      <c r="H9" s="45">
        <f t="shared" si="0"/>
        <v>11.203847142635277</v>
      </c>
      <c r="I9" s="45">
        <f t="shared" si="0"/>
        <v>11.177155101252112</v>
      </c>
      <c r="J9" s="45">
        <f t="shared" si="0"/>
        <v>11.300178881802816</v>
      </c>
    </row>
    <row r="11" spans="3:10">
      <c r="C11" t="s">
        <v>63</v>
      </c>
      <c r="D11" s="45">
        <v>20.143899999999999</v>
      </c>
      <c r="E11" s="45">
        <v>15.773999999999999</v>
      </c>
      <c r="F11" s="45">
        <v>11.777200000000001</v>
      </c>
      <c r="G11" s="45">
        <v>10.045299999999999</v>
      </c>
      <c r="H11" s="45">
        <v>9.2992299999999997</v>
      </c>
      <c r="I11" s="45">
        <v>8.2600999999999996</v>
      </c>
      <c r="J11" s="45">
        <v>7.9935999999999998</v>
      </c>
    </row>
    <row r="12" spans="3:10">
      <c r="C12" t="s">
        <v>65</v>
      </c>
      <c r="D12">
        <v>23.937999999999999</v>
      </c>
      <c r="E12">
        <v>16.564299999999999</v>
      </c>
      <c r="F12">
        <v>14.3735</v>
      </c>
      <c r="G12">
        <v>12.4232</v>
      </c>
      <c r="H12">
        <v>12.3965</v>
      </c>
      <c r="I12">
        <v>12.8239</v>
      </c>
      <c r="J12">
        <v>13.1713</v>
      </c>
    </row>
    <row r="13" spans="3:10">
      <c r="C13" t="s">
        <v>66</v>
      </c>
      <c r="D13" s="45">
        <v>27.021999999999998</v>
      </c>
      <c r="E13" s="45">
        <v>20.460599999999999</v>
      </c>
      <c r="F13" s="45">
        <v>19.255500000000001</v>
      </c>
      <c r="G13" s="45">
        <v>18.210999999999999</v>
      </c>
      <c r="H13" s="45">
        <v>18.532399999999999</v>
      </c>
      <c r="I13">
        <v>18.210999999999999</v>
      </c>
      <c r="J13">
        <v>18.1843</v>
      </c>
    </row>
    <row r="14" spans="3:10">
      <c r="C14" t="s">
        <v>67</v>
      </c>
      <c r="D14" s="45">
        <v>18.0337</v>
      </c>
      <c r="E14" s="45">
        <v>13.491899999999999</v>
      </c>
      <c r="F14" s="45">
        <v>10.579700000000001</v>
      </c>
      <c r="G14" s="45">
        <v>9.6981000000000002</v>
      </c>
      <c r="H14" s="45">
        <v>9.4042200000000005</v>
      </c>
      <c r="I14">
        <v>8.8431700000000006</v>
      </c>
      <c r="J14">
        <v>8.4424299999999999</v>
      </c>
    </row>
    <row r="15" spans="3:10">
      <c r="C15" t="s">
        <v>68</v>
      </c>
      <c r="D15" s="45">
        <v>10.1015</v>
      </c>
      <c r="E15" s="45">
        <v>4.7300899999999997</v>
      </c>
      <c r="F15" s="45">
        <v>4.1688900000000002</v>
      </c>
      <c r="G15" s="45">
        <v>3.7145899999999998</v>
      </c>
      <c r="H15" s="45">
        <v>3.6611400000000001</v>
      </c>
      <c r="I15">
        <v>3.7413099999999999</v>
      </c>
      <c r="J15">
        <v>3.7680400000000001</v>
      </c>
    </row>
    <row r="16" spans="3:10">
      <c r="C16" t="s">
        <v>4</v>
      </c>
      <c r="D16" s="45">
        <f>AVERAGE(D11:D15)</f>
        <v>19.847819999999999</v>
      </c>
      <c r="E16" s="45">
        <f t="shared" ref="E16:J16" si="1">AVERAGE(E11:E15)</f>
        <v>14.204177999999999</v>
      </c>
      <c r="F16" s="45">
        <f t="shared" si="1"/>
        <v>12.030958</v>
      </c>
      <c r="G16" s="45">
        <f t="shared" si="1"/>
        <v>10.818438</v>
      </c>
      <c r="H16" s="45">
        <f t="shared" si="1"/>
        <v>10.658697999999999</v>
      </c>
      <c r="I16" s="45">
        <f t="shared" si="1"/>
        <v>10.375896000000001</v>
      </c>
      <c r="J16" s="45">
        <f t="shared" si="1"/>
        <v>10.311933999999999</v>
      </c>
    </row>
    <row r="20" spans="5:16">
      <c r="E20"/>
      <c r="K20" s="45"/>
      <c r="L20" s="45"/>
    </row>
    <row r="24" spans="5:16">
      <c r="P24" t="s">
        <v>76</v>
      </c>
    </row>
  </sheetData>
  <pageMargins left="0.7" right="0.7" top="0.75" bottom="0.75" header="0.3" footer="0.3"/>
  <pageSetup orientation="portrait" verticalDpi="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>
  <dimension ref="C4:J16"/>
  <sheetViews>
    <sheetView workbookViewId="0">
      <selection activeCell="N22" sqref="N22"/>
    </sheetView>
  </sheetViews>
  <sheetFormatPr defaultRowHeight="15"/>
  <sheetData>
    <row r="4" spans="3:10">
      <c r="C4" s="12" t="s">
        <v>63</v>
      </c>
      <c r="D4">
        <v>32.615574207300803</v>
      </c>
      <c r="E4">
        <v>23.9903632649436</v>
      </c>
      <c r="F4">
        <v>20.088215142172</v>
      </c>
      <c r="G4">
        <v>18.0698225302542</v>
      </c>
      <c r="H4">
        <v>16.887033718568699</v>
      </c>
      <c r="I4">
        <v>16.118537071775901</v>
      </c>
      <c r="J4">
        <v>15.565452067249099</v>
      </c>
    </row>
    <row r="5" spans="3:10">
      <c r="C5" s="12" t="s">
        <v>65</v>
      </c>
      <c r="D5">
        <v>35.668247395137598</v>
      </c>
      <c r="E5">
        <v>27.8557752248642</v>
      </c>
      <c r="F5">
        <v>25.344452501812899</v>
      </c>
      <c r="G5">
        <v>24.032964097083799</v>
      </c>
      <c r="H5">
        <v>23.227643983054101</v>
      </c>
      <c r="I5">
        <v>22.704342811876799</v>
      </c>
      <c r="J5">
        <v>22.342981957929801</v>
      </c>
    </row>
    <row r="6" spans="3:10">
      <c r="C6" s="12" t="s">
        <v>66</v>
      </c>
      <c r="D6">
        <v>38.798875200856997</v>
      </c>
      <c r="E6">
        <v>31.618907337975401</v>
      </c>
      <c r="F6">
        <v>28.933497207131399</v>
      </c>
      <c r="G6">
        <v>27.467951170414999</v>
      </c>
      <c r="H6">
        <v>26.532190582137002</v>
      </c>
      <c r="I6">
        <v>25.889001196981901</v>
      </c>
      <c r="J6">
        <v>25.416066592753801</v>
      </c>
    </row>
    <row r="7" spans="3:10">
      <c r="C7" s="12" t="s">
        <v>67</v>
      </c>
      <c r="D7">
        <v>26.663104461661799</v>
      </c>
      <c r="E7">
        <v>18.841615459969699</v>
      </c>
      <c r="F7">
        <v>15.1562917445899</v>
      </c>
      <c r="G7">
        <v>13.232451491869099</v>
      </c>
      <c r="H7">
        <v>12.104371383358799</v>
      </c>
      <c r="I7">
        <v>11.372740937929301</v>
      </c>
      <c r="J7">
        <v>10.8565639543465</v>
      </c>
    </row>
    <row r="8" spans="3:10">
      <c r="C8" s="12" t="s">
        <v>68</v>
      </c>
      <c r="D8">
        <v>18.7550106894709</v>
      </c>
      <c r="E8">
        <v>12.9661054694459</v>
      </c>
      <c r="F8">
        <v>9.9707948385126297</v>
      </c>
      <c r="G8">
        <v>8.3208573895372595</v>
      </c>
      <c r="H8">
        <v>7.35959546421868</v>
      </c>
      <c r="I8">
        <v>6.7464370210227997</v>
      </c>
      <c r="J8">
        <v>6.3320608440197397</v>
      </c>
    </row>
    <row r="9" spans="3:10">
      <c r="C9" s="12" t="s">
        <v>4</v>
      </c>
      <c r="D9">
        <f>AVERAGE(D4:D8)</f>
        <v>30.500162390885617</v>
      </c>
      <c r="E9">
        <f t="shared" ref="E9:J9" si="0">AVERAGE(E4:E8)</f>
        <v>23.054553351439761</v>
      </c>
      <c r="F9">
        <f t="shared" si="0"/>
        <v>19.898650286843765</v>
      </c>
      <c r="G9">
        <f t="shared" si="0"/>
        <v>18.224809335831871</v>
      </c>
      <c r="H9">
        <f t="shared" si="0"/>
        <v>17.222167026267456</v>
      </c>
      <c r="I9">
        <f t="shared" si="0"/>
        <v>16.566211807917345</v>
      </c>
      <c r="J9">
        <f t="shared" si="0"/>
        <v>16.102625083259788</v>
      </c>
    </row>
    <row r="11" spans="3:10">
      <c r="C11" t="s">
        <v>63</v>
      </c>
      <c r="D11">
        <v>32.424060751398898</v>
      </c>
      <c r="E11">
        <v>25.187849720223799</v>
      </c>
      <c r="F11">
        <v>21.137518556583299</v>
      </c>
      <c r="G11">
        <v>18.4270459090603</v>
      </c>
      <c r="H11">
        <v>16.4550044945731</v>
      </c>
      <c r="I11">
        <v>14.942055679466399</v>
      </c>
      <c r="J11">
        <v>13.7401826790313</v>
      </c>
    </row>
    <row r="12" spans="3:10">
      <c r="C12" t="s">
        <v>65</v>
      </c>
      <c r="D12">
        <v>35.596446700507599</v>
      </c>
      <c r="E12">
        <v>27.652729539585</v>
      </c>
      <c r="F12">
        <v>24.2447807335598</v>
      </c>
      <c r="G12">
        <v>22.2767921365304</v>
      </c>
      <c r="H12">
        <v>20.957423331855502</v>
      </c>
      <c r="I12">
        <v>20.013699231572598</v>
      </c>
      <c r="J12">
        <v>19.286180357179699</v>
      </c>
    </row>
    <row r="13" spans="3:10">
      <c r="C13" t="s">
        <v>66</v>
      </c>
      <c r="D13">
        <v>38.7185324049277</v>
      </c>
      <c r="E13">
        <v>31.817978932333499</v>
      </c>
      <c r="F13">
        <v>28.698255413574099</v>
      </c>
      <c r="G13">
        <v>26.8739294984609</v>
      </c>
      <c r="H13">
        <v>25.639713571556001</v>
      </c>
      <c r="I13">
        <v>24.7324649105582</v>
      </c>
      <c r="J13">
        <v>24.0298818080689</v>
      </c>
    </row>
    <row r="14" spans="3:10">
      <c r="C14" t="s">
        <v>67</v>
      </c>
      <c r="D14">
        <v>26.651415976489499</v>
      </c>
      <c r="E14">
        <v>20.1059755988957</v>
      </c>
      <c r="F14">
        <v>17.1033071256822</v>
      </c>
      <c r="G14">
        <v>15.244999456861599</v>
      </c>
      <c r="H14">
        <v>13.9907681151335</v>
      </c>
      <c r="I14">
        <v>13.078812718139501</v>
      </c>
      <c r="J14">
        <v>12.371835351397101</v>
      </c>
    </row>
    <row r="15" spans="3:10">
      <c r="C15" t="s">
        <v>68</v>
      </c>
      <c r="D15">
        <v>18.693212185996799</v>
      </c>
      <c r="E15">
        <v>12.8503028683414</v>
      </c>
      <c r="F15">
        <v>10.270290906314401</v>
      </c>
      <c r="G15">
        <v>8.8133953166021595</v>
      </c>
      <c r="H15">
        <v>7.8995691418861096</v>
      </c>
      <c r="I15">
        <v>7.28934013607984</v>
      </c>
      <c r="J15">
        <v>6.8552562482947197</v>
      </c>
    </row>
    <row r="16" spans="3:10">
      <c r="C16" t="s">
        <v>4</v>
      </c>
      <c r="D16">
        <f>AVERAGE(D11:D15)</f>
        <v>30.416733603864099</v>
      </c>
      <c r="E16">
        <f t="shared" ref="E16:J16" si="1">AVERAGE(E11:E15)</f>
        <v>23.522967331875879</v>
      </c>
      <c r="F16">
        <f t="shared" si="1"/>
        <v>20.290830547142761</v>
      </c>
      <c r="G16">
        <f t="shared" si="1"/>
        <v>18.327232463503069</v>
      </c>
      <c r="H16">
        <f t="shared" si="1"/>
        <v>16.988495731000842</v>
      </c>
      <c r="I16">
        <f t="shared" si="1"/>
        <v>16.011274535163306</v>
      </c>
      <c r="J16">
        <f t="shared" si="1"/>
        <v>15.256667288794343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C4:L5"/>
  <sheetViews>
    <sheetView workbookViewId="0">
      <selection activeCell="P15" sqref="P15"/>
    </sheetView>
  </sheetViews>
  <sheetFormatPr defaultRowHeight="15"/>
  <sheetData>
    <row r="4" spans="3:12">
      <c r="C4">
        <v>6.5792000000000002</v>
      </c>
      <c r="D4">
        <v>3.9306999999999999</v>
      </c>
      <c r="E4">
        <v>2.581</v>
      </c>
      <c r="F4">
        <v>4.3898999999999999</v>
      </c>
      <c r="G4">
        <v>2.6652</v>
      </c>
      <c r="H4">
        <v>12.4399</v>
      </c>
      <c r="I4">
        <v>2.2423999999999999</v>
      </c>
      <c r="J4">
        <v>0.50739999999999996</v>
      </c>
      <c r="K4">
        <v>15.841799999999999</v>
      </c>
      <c r="L4">
        <f>AVERAGE(C4:K4)</f>
        <v>5.6863888888888887</v>
      </c>
    </row>
    <row r="5" spans="3:12">
      <c r="C5">
        <v>5.0198999999999998</v>
      </c>
      <c r="D5">
        <v>4.3944000000000001</v>
      </c>
      <c r="E5">
        <v>0.55084999999999995</v>
      </c>
      <c r="F5">
        <v>3.3306</v>
      </c>
      <c r="G5">
        <v>2.8327</v>
      </c>
      <c r="H5">
        <v>11.047800000000001</v>
      </c>
      <c r="I5">
        <v>1.7767999999999999</v>
      </c>
      <c r="J5">
        <v>1.1839</v>
      </c>
      <c r="K5">
        <v>17.411000000000001</v>
      </c>
      <c r="L5">
        <f>AVERAGE(C5:K5)</f>
        <v>5.2831055555555562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dimension ref="A3:U97"/>
  <sheetViews>
    <sheetView topLeftCell="C52" workbookViewId="0">
      <selection activeCell="T25" sqref="T25"/>
    </sheetView>
  </sheetViews>
  <sheetFormatPr defaultRowHeight="15"/>
  <cols>
    <col min="1" max="1" width="17.140625" customWidth="1"/>
  </cols>
  <sheetData>
    <row r="3" spans="1:21">
      <c r="A3" t="s">
        <v>77</v>
      </c>
      <c r="B3" t="s">
        <v>69</v>
      </c>
      <c r="C3">
        <v>10.1372756071806</v>
      </c>
      <c r="D3">
        <v>18.4794086589229</v>
      </c>
      <c r="E3">
        <v>23.125659978880702</v>
      </c>
      <c r="F3">
        <v>31.995776135163698</v>
      </c>
    </row>
    <row r="4" spans="1:21">
      <c r="B4" t="s">
        <v>2</v>
      </c>
      <c r="C4">
        <v>7.3839662447257401</v>
      </c>
      <c r="D4">
        <v>8.7552742616033807</v>
      </c>
      <c r="E4">
        <v>15.400843881856501</v>
      </c>
      <c r="F4">
        <v>20.675105485232098</v>
      </c>
    </row>
    <row r="5" spans="1:21">
      <c r="B5" t="s">
        <v>50</v>
      </c>
      <c r="C5">
        <v>50</v>
      </c>
      <c r="D5">
        <v>75.052631578947398</v>
      </c>
      <c r="E5">
        <v>87.684210526315795</v>
      </c>
      <c r="F5">
        <v>93.684210526315795</v>
      </c>
    </row>
    <row r="6" spans="1:21">
      <c r="B6" t="s">
        <v>46</v>
      </c>
      <c r="C6">
        <v>10.0316789862724</v>
      </c>
      <c r="D6">
        <v>17.3178458289335</v>
      </c>
      <c r="E6">
        <v>23.864836325237601</v>
      </c>
      <c r="F6">
        <v>31.8901795142555</v>
      </c>
    </row>
    <row r="7" spans="1:21">
      <c r="B7" t="s">
        <v>63</v>
      </c>
      <c r="C7">
        <v>6.4210526315789496</v>
      </c>
      <c r="D7">
        <v>8</v>
      </c>
      <c r="E7">
        <v>12.3157894736842</v>
      </c>
      <c r="F7">
        <v>19.789473684210499</v>
      </c>
    </row>
    <row r="8" spans="1:21">
      <c r="B8" t="s">
        <v>65</v>
      </c>
      <c r="C8">
        <v>6.6107030430220401</v>
      </c>
      <c r="D8">
        <v>9.8635886673662103</v>
      </c>
      <c r="E8">
        <v>16.054564533053501</v>
      </c>
      <c r="F8">
        <v>21.825813221406101</v>
      </c>
    </row>
    <row r="9" spans="1:21">
      <c r="B9" t="s">
        <v>64</v>
      </c>
      <c r="C9">
        <v>9.5688748685594103</v>
      </c>
      <c r="D9">
        <v>16.5089379600421</v>
      </c>
      <c r="E9">
        <v>19.5583596214511</v>
      </c>
      <c r="F9">
        <v>26.498422712933799</v>
      </c>
    </row>
    <row r="10" spans="1:21">
      <c r="B10" t="s">
        <v>66</v>
      </c>
      <c r="C10">
        <v>11.4857744994731</v>
      </c>
      <c r="D10">
        <v>14.3308746048472</v>
      </c>
      <c r="E10">
        <v>22.3393045310854</v>
      </c>
      <c r="F10">
        <v>27.291886195995801</v>
      </c>
    </row>
    <row r="11" spans="1:21">
      <c r="B11" t="s">
        <v>67</v>
      </c>
      <c r="C11">
        <v>9.9260823653643104</v>
      </c>
      <c r="D11">
        <v>15.7338965153115</v>
      </c>
      <c r="E11">
        <v>21.119324181626201</v>
      </c>
      <c r="F11">
        <v>27.877507919746598</v>
      </c>
    </row>
    <row r="12" spans="1:21">
      <c r="B12" t="s">
        <v>68</v>
      </c>
      <c r="C12">
        <v>11.6033755274262</v>
      </c>
      <c r="D12">
        <v>18.670886075949401</v>
      </c>
      <c r="E12">
        <v>26.054852320675099</v>
      </c>
      <c r="F12">
        <v>34.915611814346001</v>
      </c>
    </row>
    <row r="13" spans="1:21">
      <c r="B13" s="1" t="s">
        <v>4</v>
      </c>
      <c r="C13" s="1">
        <f>AVERAGE(C3:C12)</f>
        <v>13.316878377360274</v>
      </c>
      <c r="D13" s="1">
        <f>AVERAGE(D3:D12)</f>
        <v>20.271334415192356</v>
      </c>
      <c r="E13" s="1">
        <f>AVERAGE(E3:E12)</f>
        <v>26.751774537386609</v>
      </c>
      <c r="F13" s="1">
        <f>AVERAGE(F3:F12)</f>
        <v>33.644398720960588</v>
      </c>
      <c r="R13">
        <v>13.316878377360274</v>
      </c>
      <c r="S13">
        <v>20.271334415192356</v>
      </c>
      <c r="T13">
        <v>26.751774537386609</v>
      </c>
      <c r="U13">
        <v>33.644398720960588</v>
      </c>
    </row>
    <row r="14" spans="1:21">
      <c r="R14">
        <v>7.2867767335723341</v>
      </c>
      <c r="S14">
        <v>10.138256698247158</v>
      </c>
      <c r="T14">
        <v>18.038578844091735</v>
      </c>
      <c r="U14">
        <v>26.19885309054904</v>
      </c>
    </row>
    <row r="15" spans="1:21">
      <c r="A15" t="s">
        <v>78</v>
      </c>
      <c r="B15" t="s">
        <v>69</v>
      </c>
      <c r="C15">
        <v>8.2278481012658204</v>
      </c>
      <c r="D15">
        <v>9.3881856540084403</v>
      </c>
      <c r="E15">
        <v>13.0801687763713</v>
      </c>
      <c r="F15">
        <v>20.147679324894501</v>
      </c>
      <c r="R15">
        <v>13.152747696275096</v>
      </c>
      <c r="S15">
        <v>17.559907292389671</v>
      </c>
      <c r="T15">
        <v>24.147033468138069</v>
      </c>
      <c r="U15">
        <v>31.841185468944651</v>
      </c>
    </row>
    <row r="16" spans="1:21">
      <c r="B16" t="s">
        <v>2</v>
      </c>
      <c r="C16">
        <v>8.7923728813559308</v>
      </c>
      <c r="D16">
        <v>11.864406779661</v>
      </c>
      <c r="E16">
        <v>22.669491525423702</v>
      </c>
      <c r="F16">
        <v>32.203389830508499</v>
      </c>
      <c r="R16">
        <v>8.7479281315112711</v>
      </c>
      <c r="S16">
        <v>10.848119871372234</v>
      </c>
      <c r="T16">
        <v>17.146160371735164</v>
      </c>
      <c r="U16">
        <v>26.780138220634445</v>
      </c>
    </row>
    <row r="17" spans="1:21">
      <c r="B17" t="s">
        <v>50</v>
      </c>
      <c r="C17">
        <v>16.2790697674419</v>
      </c>
      <c r="D17">
        <v>20.7188160676533</v>
      </c>
      <c r="E17">
        <v>28.541226215644802</v>
      </c>
      <c r="F17">
        <v>33.615221987315003</v>
      </c>
      <c r="R17">
        <v>9.8341779215964245</v>
      </c>
      <c r="S17">
        <v>14.669829384703613</v>
      </c>
      <c r="T17">
        <v>21.17618025008618</v>
      </c>
      <c r="U17">
        <v>28.096779468275429</v>
      </c>
    </row>
    <row r="18" spans="1:21">
      <c r="B18" t="s">
        <v>46</v>
      </c>
      <c r="C18">
        <v>7.3839662447257401</v>
      </c>
      <c r="D18">
        <v>12.763713080168801</v>
      </c>
      <c r="E18">
        <v>23.8396624472574</v>
      </c>
      <c r="F18">
        <v>35.6540084388186</v>
      </c>
      <c r="R18">
        <v>8.7255196096145617</v>
      </c>
      <c r="S18">
        <v>13.446632162003322</v>
      </c>
      <c r="T18">
        <v>20.671093628023772</v>
      </c>
      <c r="U18">
        <v>27.313190415550416</v>
      </c>
    </row>
    <row r="19" spans="1:21">
      <c r="B19" t="s">
        <v>63</v>
      </c>
      <c r="C19">
        <v>5.2742616033755301</v>
      </c>
      <c r="D19">
        <v>7.0675105485232104</v>
      </c>
      <c r="E19">
        <v>14.662447257384001</v>
      </c>
      <c r="F19">
        <v>25.105485232067501</v>
      </c>
      <c r="R19">
        <v>9.8787710227952381</v>
      </c>
      <c r="S19">
        <v>14.109556612388687</v>
      </c>
      <c r="T19">
        <v>20.556414558496037</v>
      </c>
      <c r="U19">
        <v>26.158636619980712</v>
      </c>
    </row>
    <row r="20" spans="1:21">
      <c r="B20" t="s">
        <v>65</v>
      </c>
      <c r="C20">
        <v>8.6864406779661003</v>
      </c>
      <c r="D20">
        <v>9.1101694915254203</v>
      </c>
      <c r="E20">
        <v>18.432203389830502</v>
      </c>
      <c r="F20">
        <v>25</v>
      </c>
      <c r="R20">
        <v>6.6886701106182231</v>
      </c>
      <c r="S20">
        <v>10.19599442018016</v>
      </c>
      <c r="T20">
        <v>17.289063387801672</v>
      </c>
      <c r="U20">
        <v>24.76082629081565</v>
      </c>
    </row>
    <row r="21" spans="1:21">
      <c r="B21" t="s">
        <v>64</v>
      </c>
      <c r="C21">
        <v>1.2671594508975701</v>
      </c>
      <c r="D21">
        <v>2.11193241816262</v>
      </c>
      <c r="E21">
        <v>7.2861668426610402</v>
      </c>
      <c r="F21">
        <v>13.0939809926082</v>
      </c>
    </row>
    <row r="22" spans="1:21">
      <c r="B22" t="s">
        <v>66</v>
      </c>
      <c r="C22">
        <v>5.5848261327713402</v>
      </c>
      <c r="D22">
        <v>7.1654373024235998</v>
      </c>
      <c r="E22">
        <v>14.5416227608008</v>
      </c>
      <c r="F22">
        <v>27.081138040042202</v>
      </c>
      <c r="R22">
        <f t="shared" ref="R22:U29" si="0">100-R13</f>
        <v>86.683121622639732</v>
      </c>
      <c r="S22">
        <f t="shared" si="0"/>
        <v>79.728665584807644</v>
      </c>
      <c r="T22">
        <f t="shared" si="0"/>
        <v>73.248225462613391</v>
      </c>
      <c r="U22">
        <f t="shared" si="0"/>
        <v>66.355601279039405</v>
      </c>
    </row>
    <row r="23" spans="1:21">
      <c r="B23" t="s">
        <v>67</v>
      </c>
      <c r="C23">
        <v>2.43386243386243</v>
      </c>
      <c r="D23">
        <v>8.9947089947090006</v>
      </c>
      <c r="E23">
        <v>17.2486772486773</v>
      </c>
      <c r="F23">
        <v>22.2222222222222</v>
      </c>
      <c r="R23">
        <f t="shared" si="0"/>
        <v>92.713223266427661</v>
      </c>
      <c r="S23">
        <f t="shared" si="0"/>
        <v>89.861743301752838</v>
      </c>
      <c r="T23">
        <f t="shared" si="0"/>
        <v>81.961421155908269</v>
      </c>
      <c r="U23">
        <f t="shared" si="0"/>
        <v>73.801146909450964</v>
      </c>
    </row>
    <row r="24" spans="1:21">
      <c r="B24" t="s">
        <v>68</v>
      </c>
      <c r="C24">
        <v>8.9379600420609897</v>
      </c>
      <c r="D24">
        <v>12.1976866456362</v>
      </c>
      <c r="E24">
        <v>20.084121976866498</v>
      </c>
      <c r="F24">
        <v>27.865404837013699</v>
      </c>
      <c r="R24">
        <f t="shared" si="0"/>
        <v>86.8472523037249</v>
      </c>
      <c r="S24">
        <f t="shared" si="0"/>
        <v>82.440092707610333</v>
      </c>
      <c r="T24">
        <f t="shared" si="0"/>
        <v>75.852966531861938</v>
      </c>
      <c r="U24">
        <f t="shared" si="0"/>
        <v>68.158814531055356</v>
      </c>
    </row>
    <row r="25" spans="1:21">
      <c r="B25" s="1" t="s">
        <v>4</v>
      </c>
      <c r="C25" s="1">
        <f>AVERAGE(C15:C24)</f>
        <v>7.2867767335723341</v>
      </c>
      <c r="D25" s="1">
        <f>AVERAGE(D15:D24)</f>
        <v>10.138256698247158</v>
      </c>
      <c r="E25" s="1">
        <f>AVERAGE(E15:E24)</f>
        <v>18.038578844091735</v>
      </c>
      <c r="F25" s="1">
        <f>AVERAGE(F15:F24)</f>
        <v>26.19885309054904</v>
      </c>
      <c r="R25">
        <f t="shared" si="0"/>
        <v>91.252071868488727</v>
      </c>
      <c r="S25">
        <f t="shared" si="0"/>
        <v>89.151880128627766</v>
      </c>
      <c r="T25">
        <f t="shared" si="0"/>
        <v>82.853839628264836</v>
      </c>
      <c r="U25">
        <f t="shared" si="0"/>
        <v>73.219861779365559</v>
      </c>
    </row>
    <row r="26" spans="1:21">
      <c r="R26">
        <f t="shared" si="0"/>
        <v>90.165822078403579</v>
      </c>
      <c r="S26">
        <f t="shared" si="0"/>
        <v>85.330170615296382</v>
      </c>
      <c r="T26">
        <f t="shared" si="0"/>
        <v>78.823819749913824</v>
      </c>
      <c r="U26">
        <f t="shared" si="0"/>
        <v>71.903220531724571</v>
      </c>
    </row>
    <row r="27" spans="1:21">
      <c r="A27" t="s">
        <v>79</v>
      </c>
      <c r="B27" t="s">
        <v>69</v>
      </c>
      <c r="C27">
        <v>15.8061116965227</v>
      </c>
      <c r="D27">
        <v>22.9715489989463</v>
      </c>
      <c r="E27">
        <v>26.975763962065301</v>
      </c>
      <c r="F27">
        <v>38.777660695468903</v>
      </c>
      <c r="R27">
        <f t="shared" si="0"/>
        <v>91.274480390385435</v>
      </c>
      <c r="S27">
        <f t="shared" si="0"/>
        <v>86.553367837996674</v>
      </c>
      <c r="T27">
        <f t="shared" si="0"/>
        <v>79.328906371976231</v>
      </c>
      <c r="U27">
        <f t="shared" si="0"/>
        <v>72.686809584449577</v>
      </c>
    </row>
    <row r="28" spans="1:21">
      <c r="B28" t="s">
        <v>2</v>
      </c>
      <c r="C28">
        <v>14.5127118644068</v>
      </c>
      <c r="D28">
        <v>20.233050847457601</v>
      </c>
      <c r="E28">
        <v>22.7754237288136</v>
      </c>
      <c r="F28">
        <v>28.495762711864401</v>
      </c>
      <c r="R28">
        <f t="shared" si="0"/>
        <v>90.121228977204765</v>
      </c>
      <c r="S28">
        <f t="shared" si="0"/>
        <v>85.890443387611313</v>
      </c>
      <c r="T28">
        <f t="shared" si="0"/>
        <v>79.443585441503956</v>
      </c>
      <c r="U28">
        <f t="shared" si="0"/>
        <v>73.841363380019288</v>
      </c>
    </row>
    <row r="29" spans="1:21">
      <c r="B29" t="s">
        <v>50</v>
      </c>
      <c r="C29">
        <v>18.604651162790699</v>
      </c>
      <c r="D29">
        <v>24.312896405919702</v>
      </c>
      <c r="E29">
        <v>30.8668076109937</v>
      </c>
      <c r="F29">
        <v>38.0549682875264</v>
      </c>
      <c r="R29">
        <f t="shared" si="0"/>
        <v>93.311329889381781</v>
      </c>
      <c r="S29">
        <f t="shared" si="0"/>
        <v>89.804005579819844</v>
      </c>
      <c r="T29">
        <f t="shared" si="0"/>
        <v>82.710936612198324</v>
      </c>
      <c r="U29">
        <f t="shared" si="0"/>
        <v>75.239173709184342</v>
      </c>
    </row>
    <row r="30" spans="1:21">
      <c r="B30" t="s">
        <v>46</v>
      </c>
      <c r="C30">
        <v>8.9567966280295099</v>
      </c>
      <c r="D30">
        <v>13.382507903055901</v>
      </c>
      <c r="E30">
        <v>21.7070600632244</v>
      </c>
      <c r="F30">
        <v>28.7671232876712</v>
      </c>
    </row>
    <row r="31" spans="1:21">
      <c r="B31" t="s">
        <v>63</v>
      </c>
      <c r="C31">
        <v>13.968253968254</v>
      </c>
      <c r="D31">
        <v>16.825396825396801</v>
      </c>
      <c r="E31">
        <v>22.645502645502599</v>
      </c>
      <c r="F31">
        <v>28.3597883597884</v>
      </c>
    </row>
    <row r="32" spans="1:21">
      <c r="B32" t="s">
        <v>65</v>
      </c>
      <c r="C32">
        <v>12.6193001060445</v>
      </c>
      <c r="D32">
        <v>16.7550371155885</v>
      </c>
      <c r="E32">
        <v>27.783669141039201</v>
      </c>
      <c r="F32">
        <v>35.949098621421001</v>
      </c>
    </row>
    <row r="33" spans="1:6">
      <c r="B33" t="s">
        <v>64</v>
      </c>
      <c r="C33">
        <v>9.3121693121693099</v>
      </c>
      <c r="D33">
        <v>11.005291005290999</v>
      </c>
      <c r="E33">
        <v>17.7777777777778</v>
      </c>
      <c r="F33">
        <v>23.8095238095238</v>
      </c>
    </row>
    <row r="34" spans="1:6">
      <c r="B34" t="s">
        <v>66</v>
      </c>
      <c r="C34">
        <v>17.460317460317501</v>
      </c>
      <c r="D34">
        <v>20.211640211640201</v>
      </c>
      <c r="E34">
        <v>26.984126984126998</v>
      </c>
      <c r="F34">
        <v>34.4973544973545</v>
      </c>
    </row>
    <row r="35" spans="1:6">
      <c r="B35" t="s">
        <v>67</v>
      </c>
      <c r="C35">
        <v>8.3421330517423407</v>
      </c>
      <c r="D35">
        <v>12.9883843717001</v>
      </c>
      <c r="E35">
        <v>19.324181626188</v>
      </c>
      <c r="F35">
        <v>31.256599788806799</v>
      </c>
    </row>
    <row r="36" spans="1:6">
      <c r="B36" t="s">
        <v>68</v>
      </c>
      <c r="C36">
        <v>11.9450317124736</v>
      </c>
      <c r="D36">
        <v>16.913319238900598</v>
      </c>
      <c r="E36">
        <v>24.630021141649099</v>
      </c>
      <c r="F36">
        <v>30.443974630021099</v>
      </c>
    </row>
    <row r="37" spans="1:6">
      <c r="B37" s="1" t="s">
        <v>4</v>
      </c>
      <c r="C37" s="1">
        <f>AVERAGE(C27:C36)</f>
        <v>13.152747696275096</v>
      </c>
      <c r="D37" s="1">
        <f>AVERAGE(D27:D36)</f>
        <v>17.559907292389671</v>
      </c>
      <c r="E37" s="1">
        <f>AVERAGE(E27:E36)</f>
        <v>24.147033468138069</v>
      </c>
      <c r="F37" s="1">
        <f>AVERAGE(F27:F36)</f>
        <v>31.841185468944651</v>
      </c>
    </row>
    <row r="39" spans="1:6">
      <c r="A39" t="s">
        <v>80</v>
      </c>
      <c r="B39" t="s">
        <v>69</v>
      </c>
      <c r="C39">
        <v>5.1578947368421098</v>
      </c>
      <c r="D39">
        <v>8.4210526315789505</v>
      </c>
      <c r="E39">
        <v>10.9473684210526</v>
      </c>
      <c r="F39">
        <v>20.210526315789501</v>
      </c>
    </row>
    <row r="40" spans="1:6">
      <c r="B40" t="s">
        <v>2</v>
      </c>
      <c r="C40">
        <v>14.1798941798942</v>
      </c>
      <c r="D40">
        <v>15.343915343915301</v>
      </c>
      <c r="E40">
        <v>24.126984126984102</v>
      </c>
      <c r="F40">
        <v>33.544973544973502</v>
      </c>
    </row>
    <row r="41" spans="1:6">
      <c r="B41" t="s">
        <v>50</v>
      </c>
      <c r="C41">
        <v>9.6944151738672293</v>
      </c>
      <c r="D41">
        <v>11.2750263435195</v>
      </c>
      <c r="E41">
        <v>19.388830347734501</v>
      </c>
      <c r="F41">
        <v>30.347734457323501</v>
      </c>
    </row>
    <row r="42" spans="1:6">
      <c r="B42" t="s">
        <v>46</v>
      </c>
      <c r="C42">
        <v>2.43386243386243</v>
      </c>
      <c r="D42">
        <v>2.9629629629629601</v>
      </c>
      <c r="E42">
        <v>9.3121693121693099</v>
      </c>
      <c r="F42">
        <v>17.7777777777778</v>
      </c>
    </row>
    <row r="43" spans="1:6">
      <c r="B43" t="s">
        <v>63</v>
      </c>
      <c r="C43">
        <v>8.70020964360587</v>
      </c>
      <c r="D43">
        <v>9.4339622641509404</v>
      </c>
      <c r="E43">
        <v>17.085953878406698</v>
      </c>
      <c r="F43">
        <v>24.633123689727501</v>
      </c>
    </row>
    <row r="44" spans="1:6">
      <c r="B44" t="s">
        <v>65</v>
      </c>
      <c r="C44">
        <v>12.421052631578901</v>
      </c>
      <c r="D44">
        <v>13.578947368421099</v>
      </c>
      <c r="E44">
        <v>21.3684210526316</v>
      </c>
      <c r="F44">
        <v>34.105263157894697</v>
      </c>
    </row>
    <row r="45" spans="1:6">
      <c r="B45" t="s">
        <v>64</v>
      </c>
      <c r="C45">
        <v>5.4968287526427098</v>
      </c>
      <c r="D45">
        <v>6.1310782241014801</v>
      </c>
      <c r="E45">
        <v>8.8794926004228305</v>
      </c>
      <c r="F45">
        <v>18.393234672304398</v>
      </c>
    </row>
    <row r="46" spans="1:6">
      <c r="B46" t="s">
        <v>66</v>
      </c>
      <c r="C46">
        <v>10.982048574445599</v>
      </c>
      <c r="D46">
        <v>15.311510031678999</v>
      </c>
      <c r="E46">
        <v>22.280887011615601</v>
      </c>
      <c r="F46">
        <v>30.834213305174199</v>
      </c>
    </row>
    <row r="47" spans="1:6">
      <c r="B47" t="s">
        <v>67</v>
      </c>
      <c r="C47">
        <v>6.0190073917634601</v>
      </c>
      <c r="D47">
        <v>11.5100316789863</v>
      </c>
      <c r="E47">
        <v>20.168954593453002</v>
      </c>
      <c r="F47">
        <v>30.3062302006336</v>
      </c>
    </row>
    <row r="48" spans="1:6">
      <c r="B48" t="s">
        <v>68</v>
      </c>
      <c r="C48">
        <v>12.3940677966102</v>
      </c>
      <c r="D48">
        <v>14.5127118644068</v>
      </c>
      <c r="E48">
        <v>17.902542372881399</v>
      </c>
      <c r="F48">
        <v>27.6483050847458</v>
      </c>
    </row>
    <row r="49" spans="1:6">
      <c r="B49" s="1" t="s">
        <v>4</v>
      </c>
      <c r="C49" s="1">
        <f>AVERAGE(C39:C48)</f>
        <v>8.7479281315112711</v>
      </c>
      <c r="D49" s="1">
        <f>AVERAGE(D39:D48)</f>
        <v>10.848119871372234</v>
      </c>
      <c r="E49" s="1">
        <f>AVERAGE(E39:E48)</f>
        <v>17.146160371735164</v>
      </c>
      <c r="F49" s="1">
        <f>AVERAGE(F39:F48)</f>
        <v>26.780138220634445</v>
      </c>
    </row>
    <row r="51" spans="1:6">
      <c r="A51" t="s">
        <v>81</v>
      </c>
      <c r="B51" t="s">
        <v>69</v>
      </c>
      <c r="C51">
        <v>7.2861668426610402</v>
      </c>
      <c r="D51">
        <v>14.4667370644139</v>
      </c>
      <c r="E51">
        <v>18.373812038014801</v>
      </c>
      <c r="F51">
        <v>25.554382259767699</v>
      </c>
    </row>
    <row r="52" spans="1:6">
      <c r="B52" t="s">
        <v>2</v>
      </c>
      <c r="C52">
        <v>18.471337579617799</v>
      </c>
      <c r="D52">
        <v>22.0806794055202</v>
      </c>
      <c r="E52">
        <v>28.025477707006399</v>
      </c>
      <c r="F52">
        <v>35.456475583864098</v>
      </c>
    </row>
    <row r="53" spans="1:6">
      <c r="B53" t="s">
        <v>50</v>
      </c>
      <c r="C53">
        <v>13.756613756613801</v>
      </c>
      <c r="D53">
        <v>14.814814814814801</v>
      </c>
      <c r="E53">
        <v>21.587301587301599</v>
      </c>
      <c r="F53">
        <v>25.0793650793651</v>
      </c>
    </row>
    <row r="54" spans="1:6">
      <c r="B54" t="s">
        <v>46</v>
      </c>
      <c r="C54">
        <v>8.8701161562830002</v>
      </c>
      <c r="D54">
        <v>16.050686378035898</v>
      </c>
      <c r="E54">
        <v>25.343189017951399</v>
      </c>
      <c r="F54">
        <v>33.896515311510001</v>
      </c>
    </row>
    <row r="55" spans="1:6">
      <c r="B55" t="s">
        <v>63</v>
      </c>
      <c r="C55">
        <v>7.1805702217528999</v>
      </c>
      <c r="D55">
        <v>8.3421330517423407</v>
      </c>
      <c r="E55">
        <v>14.1499472016895</v>
      </c>
      <c r="F55">
        <v>19.746568109820501</v>
      </c>
    </row>
    <row r="56" spans="1:6">
      <c r="B56" t="s">
        <v>65</v>
      </c>
      <c r="C56">
        <v>10.3703703703704</v>
      </c>
      <c r="D56">
        <v>15.8730158730159</v>
      </c>
      <c r="E56">
        <v>18.624338624338598</v>
      </c>
      <c r="F56">
        <v>26.984126984126998</v>
      </c>
    </row>
    <row r="57" spans="1:6">
      <c r="B57" t="s">
        <v>64</v>
      </c>
      <c r="C57">
        <v>4.7619047619047601</v>
      </c>
      <c r="D57">
        <v>8.1481481481481506</v>
      </c>
      <c r="E57">
        <v>12.2751322751323</v>
      </c>
      <c r="F57">
        <v>18.095238095238098</v>
      </c>
    </row>
    <row r="58" spans="1:6">
      <c r="B58" t="s">
        <v>66</v>
      </c>
      <c r="C58">
        <v>14.9048625792812</v>
      </c>
      <c r="D58">
        <v>16.701902748414401</v>
      </c>
      <c r="E58">
        <v>23.890063424947101</v>
      </c>
      <c r="F58">
        <v>29.2811839323467</v>
      </c>
    </row>
    <row r="59" spans="1:6">
      <c r="B59" t="s">
        <v>67</v>
      </c>
      <c r="C59">
        <v>2.8451001053740801</v>
      </c>
      <c r="D59">
        <v>9.1675447839831392</v>
      </c>
      <c r="E59">
        <v>17.913593256058999</v>
      </c>
      <c r="F59">
        <v>30.2423603793467</v>
      </c>
    </row>
    <row r="60" spans="1:6">
      <c r="B60" t="s">
        <v>68</v>
      </c>
      <c r="C60">
        <v>9.8947368421052602</v>
      </c>
      <c r="D60">
        <v>21.052631578947398</v>
      </c>
      <c r="E60">
        <v>31.578947368421101</v>
      </c>
      <c r="F60">
        <v>36.631578947368403</v>
      </c>
    </row>
    <row r="61" spans="1:6">
      <c r="B61" s="1" t="s">
        <v>4</v>
      </c>
      <c r="C61" s="1">
        <f>AVERAGE(C51:C60)</f>
        <v>9.8341779215964245</v>
      </c>
      <c r="D61" s="1">
        <f>AVERAGE(D51:D60)</f>
        <v>14.669829384703613</v>
      </c>
      <c r="E61" s="1">
        <f>AVERAGE(E51:E60)</f>
        <v>21.17618025008618</v>
      </c>
      <c r="F61" s="1">
        <f>AVERAGE(F51:F60)</f>
        <v>28.096779468275429</v>
      </c>
    </row>
    <row r="63" spans="1:6">
      <c r="A63" t="s">
        <v>82</v>
      </c>
      <c r="B63" t="s">
        <v>69</v>
      </c>
      <c r="C63">
        <v>7.3761854583772397</v>
      </c>
      <c r="D63">
        <v>13.9093782929399</v>
      </c>
      <c r="E63">
        <v>20.126448893572199</v>
      </c>
      <c r="F63">
        <v>25.7112750263435</v>
      </c>
    </row>
    <row r="64" spans="1:6">
      <c r="B64" t="s">
        <v>2</v>
      </c>
      <c r="C64">
        <v>17.970401691331901</v>
      </c>
      <c r="D64">
        <v>23.150105708245199</v>
      </c>
      <c r="E64">
        <v>27.167019027484098</v>
      </c>
      <c r="F64">
        <v>34.672304439746298</v>
      </c>
    </row>
    <row r="65" spans="1:6">
      <c r="B65" t="s">
        <v>50</v>
      </c>
      <c r="C65">
        <v>9.8204857444561799</v>
      </c>
      <c r="D65">
        <v>12.6715945089757</v>
      </c>
      <c r="E65">
        <v>22.808870116156299</v>
      </c>
      <c r="F65">
        <v>30.0950369588173</v>
      </c>
    </row>
    <row r="66" spans="1:6">
      <c r="B66" t="s">
        <v>46</v>
      </c>
      <c r="C66">
        <v>4.44444444444445</v>
      </c>
      <c r="D66">
        <v>10.3703703703704</v>
      </c>
      <c r="E66">
        <v>17.566137566137598</v>
      </c>
      <c r="F66">
        <v>25.291005291005298</v>
      </c>
    </row>
    <row r="67" spans="1:6">
      <c r="B67" t="s">
        <v>63</v>
      </c>
      <c r="C67">
        <v>4.9473684210526301</v>
      </c>
      <c r="D67">
        <v>7.7894736842105301</v>
      </c>
      <c r="E67">
        <v>13.473684210526301</v>
      </c>
      <c r="F67">
        <v>22.105263157894701</v>
      </c>
    </row>
    <row r="68" spans="1:6">
      <c r="B68" t="s">
        <v>65</v>
      </c>
      <c r="C68">
        <v>10.676532769555999</v>
      </c>
      <c r="D68">
        <v>13.3192389006343</v>
      </c>
      <c r="E68">
        <v>23.255813953488399</v>
      </c>
      <c r="F68">
        <v>31.818181818181799</v>
      </c>
    </row>
    <row r="69" spans="1:6">
      <c r="B69" t="s">
        <v>64</v>
      </c>
      <c r="C69">
        <v>0.84477296726504802</v>
      </c>
      <c r="D69">
        <v>2.3231256599788801</v>
      </c>
      <c r="E69">
        <v>5.9134107708553296</v>
      </c>
      <c r="F69">
        <v>8.3421330517423407</v>
      </c>
    </row>
    <row r="70" spans="1:6">
      <c r="B70" t="s">
        <v>66</v>
      </c>
      <c r="C70">
        <v>11.1111111111111</v>
      </c>
      <c r="D70">
        <v>17.037037037036999</v>
      </c>
      <c r="E70">
        <v>26.984126984126998</v>
      </c>
      <c r="F70">
        <v>30.793650793650801</v>
      </c>
    </row>
    <row r="71" spans="1:6">
      <c r="B71" t="s">
        <v>67</v>
      </c>
      <c r="C71">
        <v>9.9051633298208603</v>
      </c>
      <c r="D71">
        <v>17.070600632244499</v>
      </c>
      <c r="E71">
        <v>25.605900948366699</v>
      </c>
      <c r="F71">
        <v>33.403582718651201</v>
      </c>
    </row>
    <row r="72" spans="1:6">
      <c r="B72" t="s">
        <v>68</v>
      </c>
      <c r="C72">
        <v>10.158730158730201</v>
      </c>
      <c r="D72">
        <v>16.825396825396801</v>
      </c>
      <c r="E72">
        <v>23.8095238095238</v>
      </c>
      <c r="F72">
        <v>30.899470899470899</v>
      </c>
    </row>
    <row r="73" spans="1:6">
      <c r="B73" s="1" t="s">
        <v>4</v>
      </c>
      <c r="C73" s="1">
        <f>AVERAGE(C63:C72)</f>
        <v>8.7255196096145617</v>
      </c>
      <c r="D73" s="1">
        <f>AVERAGE(D63:D72)</f>
        <v>13.446632162003322</v>
      </c>
      <c r="E73" s="1">
        <f>AVERAGE(E63:E72)</f>
        <v>20.671093628023772</v>
      </c>
      <c r="F73" s="1">
        <f>AVERAGE(F63:F72)</f>
        <v>27.313190415550416</v>
      </c>
    </row>
    <row r="75" spans="1:6">
      <c r="A75" t="s">
        <v>83</v>
      </c>
      <c r="B75" t="s">
        <v>69</v>
      </c>
      <c r="C75">
        <v>10.642781875658599</v>
      </c>
      <c r="D75">
        <v>17.281348788198098</v>
      </c>
      <c r="E75">
        <v>22.550052687038999</v>
      </c>
      <c r="F75">
        <v>27.186512118018999</v>
      </c>
    </row>
    <row r="76" spans="1:6">
      <c r="B76" t="s">
        <v>2</v>
      </c>
      <c r="C76">
        <v>11.216931216931201</v>
      </c>
      <c r="D76">
        <v>14.603174603174599</v>
      </c>
      <c r="E76">
        <v>21.269841269841301</v>
      </c>
      <c r="F76">
        <v>27.407407407407401</v>
      </c>
    </row>
    <row r="77" spans="1:6">
      <c r="B77" t="s">
        <v>50</v>
      </c>
      <c r="C77">
        <v>14.3308746048472</v>
      </c>
      <c r="D77">
        <v>21.496311907270801</v>
      </c>
      <c r="E77">
        <v>25.7112750263435</v>
      </c>
      <c r="F77">
        <v>29.504741833509001</v>
      </c>
    </row>
    <row r="78" spans="1:6">
      <c r="B78" t="s">
        <v>46</v>
      </c>
      <c r="C78">
        <v>6.2433862433862402</v>
      </c>
      <c r="D78">
        <v>8.8888888888888893</v>
      </c>
      <c r="E78">
        <v>21.058201058201099</v>
      </c>
      <c r="F78">
        <v>27.089947089947099</v>
      </c>
    </row>
    <row r="79" spans="1:6">
      <c r="B79" t="s">
        <v>63</v>
      </c>
      <c r="C79">
        <v>4.9525816649104302</v>
      </c>
      <c r="D79">
        <v>8.1138040042149608</v>
      </c>
      <c r="E79">
        <v>15.068493150684899</v>
      </c>
      <c r="F79">
        <v>22.3393045310854</v>
      </c>
    </row>
    <row r="80" spans="1:6">
      <c r="B80" t="s">
        <v>65</v>
      </c>
      <c r="C80">
        <v>7.6680672268907601</v>
      </c>
      <c r="D80">
        <v>10.3991596638655</v>
      </c>
      <c r="E80">
        <v>20.7983193277311</v>
      </c>
      <c r="F80">
        <v>29.306722689075599</v>
      </c>
    </row>
    <row r="81" spans="1:6">
      <c r="B81" t="s">
        <v>64</v>
      </c>
      <c r="C81">
        <v>5.2854122621564503</v>
      </c>
      <c r="D81">
        <v>6.9767441860465098</v>
      </c>
      <c r="E81">
        <v>11.8393234672304</v>
      </c>
      <c r="F81">
        <v>16.2790697674419</v>
      </c>
    </row>
    <row r="82" spans="1:6">
      <c r="B82" t="s">
        <v>66</v>
      </c>
      <c r="C82">
        <v>13.3192389006343</v>
      </c>
      <c r="D82">
        <v>16.596194503171201</v>
      </c>
      <c r="E82">
        <v>21.9873150105708</v>
      </c>
      <c r="F82">
        <v>26.4270613107822</v>
      </c>
    </row>
    <row r="83" spans="1:6">
      <c r="B83" t="s">
        <v>67</v>
      </c>
      <c r="C83">
        <v>8.9379600420609897</v>
      </c>
      <c r="D83">
        <v>13.459516298633</v>
      </c>
      <c r="E83">
        <v>18.191377497371199</v>
      </c>
      <c r="F83">
        <v>22.818086225026299</v>
      </c>
    </row>
    <row r="84" spans="1:6">
      <c r="B84" t="s">
        <v>68</v>
      </c>
      <c r="C84">
        <v>16.1904761904762</v>
      </c>
      <c r="D84">
        <v>23.2804232804233</v>
      </c>
      <c r="E84">
        <v>27.089947089947099</v>
      </c>
      <c r="F84">
        <v>33.227513227513199</v>
      </c>
    </row>
    <row r="85" spans="1:6">
      <c r="B85" s="1" t="s">
        <v>4</v>
      </c>
      <c r="C85" s="1">
        <f>AVERAGE(C75:C84)</f>
        <v>9.8787710227952381</v>
      </c>
      <c r="D85" s="1">
        <f>AVERAGE(D75:D84)</f>
        <v>14.109556612388687</v>
      </c>
      <c r="E85" s="1">
        <f>AVERAGE(E75:E84)</f>
        <v>20.556414558496037</v>
      </c>
      <c r="F85" s="1">
        <f>AVERAGE(F75:F84)</f>
        <v>26.158636619980712</v>
      </c>
    </row>
    <row r="87" spans="1:6">
      <c r="A87" t="s">
        <v>84</v>
      </c>
      <c r="B87" t="s">
        <v>69</v>
      </c>
      <c r="C87">
        <v>8.6134453781512601</v>
      </c>
      <c r="D87">
        <v>14.075630252100799</v>
      </c>
      <c r="E87">
        <v>18.592436974789901</v>
      </c>
      <c r="F87">
        <v>27.626050420168099</v>
      </c>
    </row>
    <row r="88" spans="1:6">
      <c r="B88" t="s">
        <v>2</v>
      </c>
      <c r="C88">
        <v>6.1310782241014801</v>
      </c>
      <c r="D88">
        <v>9.5137420718816106</v>
      </c>
      <c r="E88">
        <v>15.3276955602537</v>
      </c>
      <c r="F88">
        <v>24.8414376321353</v>
      </c>
    </row>
    <row r="89" spans="1:6">
      <c r="B89" t="s">
        <v>50</v>
      </c>
      <c r="C89">
        <v>8.0508474576271194</v>
      </c>
      <c r="D89">
        <v>12.1822033898305</v>
      </c>
      <c r="E89">
        <v>20.5508474576271</v>
      </c>
      <c r="F89">
        <v>24.470338983050802</v>
      </c>
    </row>
    <row r="90" spans="1:6">
      <c r="B90" t="s">
        <v>46</v>
      </c>
      <c r="C90">
        <v>7.0899470899470902</v>
      </c>
      <c r="D90">
        <v>9.8412698412698401</v>
      </c>
      <c r="E90">
        <v>17.883597883597901</v>
      </c>
      <c r="F90">
        <v>25.396825396825399</v>
      </c>
    </row>
    <row r="91" spans="1:6">
      <c r="B91" t="s">
        <v>63</v>
      </c>
      <c r="C91">
        <v>7.0675105485232104</v>
      </c>
      <c r="D91">
        <v>7.7004219409282699</v>
      </c>
      <c r="E91">
        <v>12.974683544303801</v>
      </c>
      <c r="F91">
        <v>18.354430379746798</v>
      </c>
    </row>
    <row r="92" spans="1:6">
      <c r="B92" t="s">
        <v>65</v>
      </c>
      <c r="C92">
        <v>2.6399155227032698</v>
      </c>
      <c r="D92">
        <v>6.1246040126715897</v>
      </c>
      <c r="E92">
        <v>16.261879619852198</v>
      </c>
      <c r="F92">
        <v>25.237592397043301</v>
      </c>
    </row>
    <row r="93" spans="1:6">
      <c r="B93" t="s">
        <v>64</v>
      </c>
      <c r="C93">
        <v>3.06553911205074</v>
      </c>
      <c r="D93">
        <v>5.7082452431289603</v>
      </c>
      <c r="E93">
        <v>10.8879492600423</v>
      </c>
      <c r="F93">
        <v>18.816067653276999</v>
      </c>
    </row>
    <row r="94" spans="1:6">
      <c r="B94" t="s">
        <v>66</v>
      </c>
      <c r="C94">
        <v>6.9915254237288096</v>
      </c>
      <c r="D94">
        <v>8.0508474576271194</v>
      </c>
      <c r="E94">
        <v>16.5254237288136</v>
      </c>
      <c r="F94">
        <v>22.9872881355932</v>
      </c>
    </row>
    <row r="95" spans="1:6">
      <c r="B95" t="s">
        <v>67</v>
      </c>
      <c r="C95">
        <v>7.2263549415515396</v>
      </c>
      <c r="D95">
        <v>12.0085015940489</v>
      </c>
      <c r="E95">
        <v>18.4909670563231</v>
      </c>
      <c r="F95">
        <v>28.0552603613177</v>
      </c>
    </row>
    <row r="96" spans="1:6">
      <c r="B96" t="s">
        <v>68</v>
      </c>
      <c r="C96">
        <v>10.010537407797701</v>
      </c>
      <c r="D96">
        <v>16.754478398313999</v>
      </c>
      <c r="E96">
        <v>25.3951527924131</v>
      </c>
      <c r="F96">
        <v>31.8229715489989</v>
      </c>
    </row>
    <row r="97" spans="2:6">
      <c r="B97" s="1" t="s">
        <v>4</v>
      </c>
      <c r="C97" s="1">
        <f>AVERAGE(C87:C96)</f>
        <v>6.6886701106182231</v>
      </c>
      <c r="D97" s="1">
        <f>AVERAGE(D87:D96)</f>
        <v>10.19599442018016</v>
      </c>
      <c r="E97" s="1">
        <f>AVERAGE(E87:E96)</f>
        <v>17.289063387801672</v>
      </c>
      <c r="F97" s="1">
        <f>AVERAGE(F87:F96)</f>
        <v>24.76082629081565</v>
      </c>
    </row>
  </sheetData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:W29"/>
  <sheetViews>
    <sheetView workbookViewId="0">
      <selection activeCell="G25" sqref="G25"/>
    </sheetView>
  </sheetViews>
  <sheetFormatPr defaultRowHeight="15"/>
  <cols>
    <col min="16" max="16" width="3.7109375" customWidth="1"/>
    <col min="17" max="17" width="3.5703125" customWidth="1"/>
    <col min="18" max="19" width="4" customWidth="1"/>
    <col min="20" max="20" width="4.28515625" customWidth="1"/>
    <col min="21" max="21" width="4" customWidth="1"/>
    <col min="22" max="22" width="4.42578125" customWidth="1"/>
  </cols>
  <sheetData>
    <row r="1" spans="1:23">
      <c r="A1" t="s">
        <v>0</v>
      </c>
      <c r="B1">
        <v>1.7571884984025601</v>
      </c>
      <c r="N1" s="21"/>
      <c r="O1" s="21"/>
      <c r="P1" s="21"/>
      <c r="Q1" s="21"/>
      <c r="R1" s="21"/>
      <c r="S1" s="21"/>
      <c r="T1" s="21"/>
      <c r="U1" s="21"/>
      <c r="V1" s="21"/>
      <c r="W1" s="22"/>
    </row>
    <row r="2" spans="1:23">
      <c r="B2">
        <v>2.34291799787007</v>
      </c>
      <c r="C2">
        <v>1.38445154419595</v>
      </c>
      <c r="N2" s="21"/>
      <c r="O2" s="21"/>
      <c r="P2" s="23"/>
      <c r="Q2" s="23"/>
      <c r="R2" s="21"/>
      <c r="S2" s="21"/>
      <c r="T2" s="21"/>
      <c r="U2" s="21"/>
      <c r="V2" s="21"/>
      <c r="W2" s="22"/>
    </row>
    <row r="3" spans="1:23">
      <c r="B3">
        <v>4.25985090521832</v>
      </c>
      <c r="C3">
        <v>2.8221512247071399</v>
      </c>
      <c r="F3" s="1" t="s">
        <v>0</v>
      </c>
      <c r="G3">
        <v>1.7571884984025601</v>
      </c>
      <c r="H3">
        <v>1.38445154419595</v>
      </c>
      <c r="I3">
        <v>4.25985090521832</v>
      </c>
      <c r="J3">
        <v>8.3835876238000004</v>
      </c>
      <c r="N3" s="21"/>
      <c r="O3" s="21"/>
      <c r="P3" s="23"/>
      <c r="Q3" s="23"/>
      <c r="R3" s="21"/>
      <c r="S3" s="21"/>
      <c r="T3" s="21"/>
      <c r="U3" s="21"/>
      <c r="V3" s="21"/>
      <c r="W3" s="22">
        <v>1</v>
      </c>
    </row>
    <row r="4" spans="1:23">
      <c r="B4">
        <v>8.3835876238000004</v>
      </c>
      <c r="F4" s="1" t="s">
        <v>1</v>
      </c>
      <c r="G4">
        <v>0.64171122994652396</v>
      </c>
      <c r="H4">
        <v>1.0160427807486601</v>
      </c>
      <c r="I4">
        <v>2.51336898395722</v>
      </c>
      <c r="J4">
        <v>4.0106951871657799</v>
      </c>
      <c r="N4" s="21"/>
      <c r="O4" s="21"/>
      <c r="P4" s="23"/>
      <c r="Q4" s="23"/>
      <c r="R4" s="21"/>
      <c r="S4" s="21"/>
      <c r="T4" s="21"/>
      <c r="U4" s="21"/>
      <c r="V4" s="21"/>
      <c r="W4" s="22"/>
    </row>
    <row r="5" spans="1:23">
      <c r="F5" s="1" t="s">
        <v>2</v>
      </c>
      <c r="G5">
        <v>6.8706387546967296</v>
      </c>
      <c r="H5">
        <v>6.92431561996779</v>
      </c>
      <c r="I5">
        <v>7.8368223295759503</v>
      </c>
      <c r="J5">
        <v>9.8228663446054707</v>
      </c>
      <c r="N5" s="21"/>
      <c r="O5" s="21"/>
      <c r="P5" s="23"/>
      <c r="Q5" s="23"/>
      <c r="R5" s="21"/>
      <c r="S5" s="21"/>
      <c r="T5" s="21"/>
      <c r="U5" s="21"/>
      <c r="V5" s="21"/>
      <c r="W5" s="22"/>
    </row>
    <row r="6" spans="1:23">
      <c r="A6" t="s">
        <v>1</v>
      </c>
      <c r="B6">
        <v>0.64171122994652396</v>
      </c>
      <c r="F6" s="1" t="s">
        <v>3</v>
      </c>
      <c r="G6">
        <v>9.1635588705380897</v>
      </c>
      <c r="H6">
        <v>11.1880660628663</v>
      </c>
      <c r="I6">
        <v>17.3148641449121</v>
      </c>
      <c r="J6">
        <v>24.667021843367099</v>
      </c>
      <c r="N6" s="21"/>
      <c r="O6" s="21"/>
      <c r="P6" s="21"/>
      <c r="Q6" s="21"/>
      <c r="R6" s="21"/>
      <c r="S6" s="21"/>
      <c r="T6" s="21"/>
      <c r="U6" s="21"/>
      <c r="V6" s="21"/>
      <c r="W6" s="22"/>
    </row>
    <row r="7" spans="1:23">
      <c r="B7">
        <v>0.48128342245989297</v>
      </c>
      <c r="C7">
        <v>1.0160427807486601</v>
      </c>
      <c r="F7" s="1" t="s">
        <v>46</v>
      </c>
      <c r="G7">
        <v>11.8625872249061</v>
      </c>
      <c r="H7">
        <v>5.7434245840042903</v>
      </c>
      <c r="I7">
        <v>6.3875469672571104</v>
      </c>
      <c r="J7">
        <v>10.7353730542136</v>
      </c>
      <c r="N7" s="21"/>
      <c r="O7" s="24"/>
      <c r="P7" s="24"/>
      <c r="Q7" s="24"/>
      <c r="R7" s="24"/>
      <c r="S7" s="24"/>
      <c r="T7" s="24"/>
      <c r="U7" s="21"/>
      <c r="V7" s="21"/>
      <c r="W7" s="22"/>
    </row>
    <row r="8" spans="1:23">
      <c r="B8">
        <v>2.51336898395722</v>
      </c>
      <c r="C8">
        <v>2.9946524064171101</v>
      </c>
      <c r="F8" s="1" t="s">
        <v>4</v>
      </c>
      <c r="G8">
        <f>AVERAGE(G3:G7)</f>
        <v>6.0591369156980006</v>
      </c>
      <c r="H8">
        <f>AVERAGE(H3:H7)</f>
        <v>5.2512601183565986</v>
      </c>
      <c r="I8">
        <f>AVERAGE(I3:I7)</f>
        <v>7.662490666184139</v>
      </c>
      <c r="J8">
        <f>AVERAGE(J3:J7)</f>
        <v>11.523908810630388</v>
      </c>
      <c r="N8" s="21"/>
      <c r="O8" s="21"/>
      <c r="P8" s="23"/>
      <c r="Q8" s="23"/>
      <c r="R8" s="21"/>
      <c r="S8" s="21"/>
      <c r="T8" s="21"/>
      <c r="U8" s="21"/>
      <c r="V8" s="21"/>
      <c r="W8" s="22"/>
    </row>
    <row r="9" spans="1:23">
      <c r="B9">
        <v>4.0106951871657799</v>
      </c>
      <c r="N9" s="21"/>
      <c r="O9" s="21"/>
      <c r="P9" s="23"/>
      <c r="Q9" s="23"/>
      <c r="R9" s="21"/>
      <c r="S9" s="21"/>
      <c r="T9" s="21"/>
      <c r="U9" s="21"/>
      <c r="V9" s="21"/>
      <c r="W9" s="22"/>
    </row>
    <row r="10" spans="1:23">
      <c r="N10" s="21"/>
      <c r="O10" s="21"/>
      <c r="P10" s="21"/>
      <c r="Q10" s="21"/>
      <c r="R10" s="21"/>
      <c r="S10" s="21"/>
      <c r="T10" s="21"/>
      <c r="U10" s="21"/>
      <c r="V10" s="21"/>
      <c r="W10" s="22">
        <v>2</v>
      </c>
    </row>
    <row r="11" spans="1:23">
      <c r="A11" t="s">
        <v>2</v>
      </c>
      <c r="B11">
        <v>6.8706387546967296</v>
      </c>
      <c r="N11" s="21"/>
      <c r="O11" s="21"/>
      <c r="P11" s="23"/>
      <c r="Q11" s="23"/>
      <c r="R11" s="21"/>
      <c r="S11" s="21"/>
      <c r="T11" s="21"/>
      <c r="U11" s="21"/>
      <c r="V11" s="21"/>
      <c r="W11" s="22"/>
    </row>
    <row r="12" spans="1:23">
      <c r="B12">
        <v>7.0316693505099304</v>
      </c>
      <c r="C12">
        <v>6.92431561996779</v>
      </c>
      <c r="N12" s="21"/>
      <c r="O12" s="21"/>
      <c r="P12" s="23"/>
      <c r="Q12" s="23"/>
      <c r="R12" s="21"/>
      <c r="S12" s="21"/>
      <c r="T12" s="21"/>
      <c r="U12" s="21"/>
      <c r="V12" s="21"/>
      <c r="W12" s="22"/>
    </row>
    <row r="13" spans="1:23">
      <c r="B13">
        <v>7.8368223295759503</v>
      </c>
      <c r="C13">
        <v>10.198604401502999</v>
      </c>
      <c r="N13" s="21"/>
      <c r="O13" s="21"/>
      <c r="P13" s="21"/>
      <c r="Q13" s="21"/>
      <c r="R13" s="21"/>
      <c r="S13" s="21"/>
      <c r="T13" s="21"/>
      <c r="U13" s="21"/>
      <c r="V13" s="21"/>
      <c r="W13" s="22"/>
    </row>
    <row r="14" spans="1:23">
      <c r="B14">
        <v>9.8228663446054707</v>
      </c>
      <c r="N14" s="21"/>
      <c r="O14" s="24"/>
      <c r="P14" s="24"/>
      <c r="Q14" s="24"/>
      <c r="R14" s="24"/>
      <c r="S14" s="24"/>
      <c r="T14" s="24"/>
      <c r="U14" s="21"/>
      <c r="V14" s="21"/>
      <c r="W14" s="22"/>
    </row>
    <row r="15" spans="1:23">
      <c r="N15" s="21"/>
      <c r="O15" s="21"/>
      <c r="P15" s="23"/>
      <c r="Q15" s="21"/>
      <c r="R15" s="23"/>
      <c r="S15" s="21"/>
      <c r="T15" s="21"/>
      <c r="U15" s="21"/>
      <c r="V15" s="21"/>
      <c r="W15" s="22"/>
    </row>
    <row r="16" spans="1:23">
      <c r="A16" t="s">
        <v>3</v>
      </c>
      <c r="B16">
        <v>9.1635588705380897</v>
      </c>
      <c r="N16" s="21"/>
      <c r="O16" s="21"/>
      <c r="P16" s="23"/>
      <c r="Q16" s="21"/>
      <c r="R16" s="23"/>
      <c r="S16" s="21"/>
      <c r="T16" s="21"/>
      <c r="U16" s="21"/>
      <c r="V16" s="21"/>
      <c r="W16" s="22"/>
    </row>
    <row r="17" spans="1:23">
      <c r="B17">
        <v>12.093766648907801</v>
      </c>
      <c r="C17">
        <v>11.1880660628663</v>
      </c>
      <c r="N17" s="21"/>
      <c r="O17" s="21"/>
      <c r="P17" s="21"/>
      <c r="Q17" s="21"/>
      <c r="R17" s="21"/>
      <c r="S17" s="21"/>
      <c r="T17" s="21"/>
      <c r="U17" s="21"/>
      <c r="V17" s="21"/>
      <c r="W17" s="22">
        <v>4</v>
      </c>
    </row>
    <row r="18" spans="1:23">
      <c r="B18">
        <v>17.3148641449121</v>
      </c>
      <c r="C18">
        <v>14.4379328716036</v>
      </c>
      <c r="N18" s="21"/>
      <c r="O18" s="21"/>
      <c r="P18" s="23"/>
      <c r="Q18" s="21"/>
      <c r="R18" s="23"/>
      <c r="S18" s="21"/>
      <c r="T18" s="21"/>
      <c r="U18" s="21"/>
      <c r="V18" s="21"/>
      <c r="W18" s="22"/>
    </row>
    <row r="19" spans="1:23">
      <c r="B19">
        <v>24.667021843367099</v>
      </c>
      <c r="N19" s="21"/>
      <c r="O19" s="21"/>
      <c r="P19" s="23"/>
      <c r="Q19" s="21"/>
      <c r="R19" s="23"/>
      <c r="S19" s="21"/>
      <c r="T19" s="21"/>
      <c r="U19" s="21"/>
      <c r="V19" s="21"/>
      <c r="W19" s="22"/>
    </row>
    <row r="20" spans="1:23">
      <c r="N20" s="21"/>
      <c r="O20" s="21"/>
      <c r="P20" s="21"/>
      <c r="Q20" s="21"/>
      <c r="R20" s="21"/>
      <c r="S20" s="21"/>
      <c r="T20" s="21"/>
      <c r="U20" s="21"/>
      <c r="V20" s="21"/>
      <c r="W20" s="22"/>
    </row>
    <row r="21" spans="1:23">
      <c r="A21" t="s">
        <v>46</v>
      </c>
      <c r="B21">
        <v>11.8625872249061</v>
      </c>
      <c r="N21" s="21"/>
      <c r="O21" s="24"/>
      <c r="P21" s="24"/>
      <c r="Q21" s="24"/>
      <c r="R21" s="24"/>
      <c r="S21" s="24"/>
      <c r="T21" s="24"/>
      <c r="U21" s="21"/>
      <c r="V21" s="21"/>
      <c r="W21" s="22"/>
    </row>
    <row r="22" spans="1:23">
      <c r="B22">
        <v>12.399355877616699</v>
      </c>
      <c r="C22">
        <v>5.7434245840042903</v>
      </c>
      <c r="N22" s="21"/>
      <c r="O22" s="21"/>
      <c r="P22" s="23"/>
      <c r="Q22" s="21"/>
      <c r="R22" s="23"/>
      <c r="S22" s="21"/>
      <c r="T22" s="21"/>
      <c r="U22" s="21"/>
      <c r="V22" s="21"/>
      <c r="W22" s="22"/>
    </row>
    <row r="23" spans="1:23">
      <c r="B23">
        <v>6.3875469672571104</v>
      </c>
      <c r="C23">
        <v>7.19269994632314</v>
      </c>
      <c r="N23" s="21"/>
      <c r="O23" s="21"/>
      <c r="P23" s="21"/>
      <c r="Q23" s="21"/>
      <c r="R23" s="21"/>
      <c r="S23" s="21"/>
      <c r="T23" s="21"/>
      <c r="U23" s="21"/>
      <c r="V23" s="21"/>
      <c r="W23" s="22"/>
    </row>
    <row r="24" spans="1:23">
      <c r="B24">
        <v>10.7353730542136</v>
      </c>
      <c r="N24" s="21"/>
      <c r="O24" s="21"/>
      <c r="P24" s="23"/>
      <c r="Q24" s="21"/>
      <c r="R24" s="23"/>
      <c r="S24" s="21"/>
      <c r="T24" s="21"/>
      <c r="U24" s="21"/>
      <c r="V24" s="21"/>
      <c r="W24" s="22"/>
    </row>
    <row r="25" spans="1:23">
      <c r="N25" s="21"/>
      <c r="O25" s="21"/>
      <c r="P25" s="21"/>
      <c r="Q25" s="21"/>
      <c r="R25" s="21"/>
      <c r="S25" s="21"/>
      <c r="T25" s="21"/>
      <c r="U25" s="21"/>
      <c r="V25" s="21"/>
      <c r="W25" s="22">
        <v>8</v>
      </c>
    </row>
    <row r="26" spans="1:23">
      <c r="N26" s="21"/>
      <c r="O26" s="21"/>
      <c r="P26" s="23"/>
      <c r="Q26" s="21"/>
      <c r="R26" s="23"/>
      <c r="S26" s="21"/>
      <c r="T26" s="21"/>
      <c r="U26" s="21"/>
      <c r="V26" s="21"/>
      <c r="W26" s="22"/>
    </row>
    <row r="27" spans="1:23">
      <c r="N27" s="21"/>
      <c r="O27" s="21"/>
      <c r="P27" s="21"/>
      <c r="Q27" s="21"/>
      <c r="R27" s="21"/>
      <c r="S27" s="21"/>
      <c r="T27" s="21"/>
      <c r="U27" s="21"/>
      <c r="V27" s="21"/>
      <c r="W27" s="22"/>
    </row>
    <row r="28" spans="1:23">
      <c r="N28" s="21"/>
      <c r="O28" s="21"/>
      <c r="P28" s="23"/>
      <c r="Q28" s="21"/>
      <c r="R28" s="23"/>
      <c r="S28" s="21"/>
      <c r="T28" s="21"/>
      <c r="U28" s="21"/>
      <c r="V28" s="21"/>
      <c r="W28" s="22"/>
    </row>
    <row r="29" spans="1:23">
      <c r="N29" s="21"/>
      <c r="O29" s="21"/>
      <c r="P29" s="21"/>
      <c r="Q29" s="21"/>
      <c r="R29" s="21"/>
      <c r="S29" s="21"/>
      <c r="T29" s="21"/>
      <c r="U29" s="21"/>
      <c r="V29" s="21"/>
      <c r="W29" s="22"/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>
  <dimension ref="A3:O39"/>
  <sheetViews>
    <sheetView topLeftCell="A19" workbookViewId="0">
      <selection activeCell="M42" sqref="M42"/>
    </sheetView>
  </sheetViews>
  <sheetFormatPr defaultRowHeight="15"/>
  <sheetData>
    <row r="3" spans="1:15">
      <c r="B3">
        <v>1.6920251836306399</v>
      </c>
      <c r="C3">
        <v>1.3247639034627501</v>
      </c>
      <c r="D3">
        <v>1.21983210912907</v>
      </c>
      <c r="E3">
        <v>0.94438614900314799</v>
      </c>
      <c r="F3">
        <v>1.12801678908709</v>
      </c>
    </row>
    <row r="4" spans="1:15">
      <c r="B4">
        <v>11.286089238845101</v>
      </c>
      <c r="C4">
        <v>10.341207349081399</v>
      </c>
      <c r="D4">
        <v>7.5853018372703396</v>
      </c>
      <c r="E4">
        <v>6.50918635170604</v>
      </c>
      <c r="F4">
        <v>8.0052493438320198</v>
      </c>
    </row>
    <row r="5" spans="1:15">
      <c r="B5">
        <v>16.964285714285701</v>
      </c>
      <c r="C5">
        <v>15.7956932773109</v>
      </c>
      <c r="D5">
        <v>16.3996848739496</v>
      </c>
      <c r="E5">
        <v>17.266281512605001</v>
      </c>
      <c r="F5">
        <v>20.286239495798299</v>
      </c>
    </row>
    <row r="6" spans="1:15">
      <c r="B6">
        <v>8.7486883525708308</v>
      </c>
      <c r="C6">
        <v>5.1941238195173103</v>
      </c>
      <c r="D6">
        <v>4.1579223504721901</v>
      </c>
      <c r="E6">
        <v>4.9186778593913996</v>
      </c>
      <c r="F6">
        <v>5.4958027282266499</v>
      </c>
    </row>
    <row r="7" spans="1:15">
      <c r="B7">
        <v>12.328049259793</v>
      </c>
      <c r="C7">
        <v>9.5768374164810695</v>
      </c>
      <c r="D7">
        <v>8.12262544215905</v>
      </c>
      <c r="E7">
        <v>6.9697366697235701</v>
      </c>
      <c r="F7">
        <v>8.3715446089348902</v>
      </c>
    </row>
    <row r="8" spans="1:15">
      <c r="B8">
        <v>18.656520598268202</v>
      </c>
      <c r="C8">
        <v>14.221988979270501</v>
      </c>
      <c r="D8">
        <v>14.759905536604601</v>
      </c>
      <c r="E8">
        <v>15.1797428496458</v>
      </c>
      <c r="F8">
        <v>16.4392547887694</v>
      </c>
    </row>
    <row r="9" spans="1:15">
      <c r="B9">
        <v>30.659138655462201</v>
      </c>
      <c r="C9">
        <v>28.742121848739501</v>
      </c>
      <c r="D9">
        <v>29.661239495798299</v>
      </c>
      <c r="E9">
        <v>30.9480042016807</v>
      </c>
      <c r="F9">
        <v>36.580882352941202</v>
      </c>
    </row>
    <row r="10" spans="1:15">
      <c r="B10">
        <v>14.1374326632506</v>
      </c>
      <c r="C10">
        <v>12.035212192878699</v>
      </c>
      <c r="D10">
        <v>11.601629220864501</v>
      </c>
      <c r="E10">
        <v>12.705294967809699</v>
      </c>
      <c r="F10">
        <v>17.7243463408225</v>
      </c>
    </row>
    <row r="11" spans="1:15">
      <c r="B11">
        <v>13.951962199763701</v>
      </c>
      <c r="C11">
        <v>12.114450715317</v>
      </c>
      <c r="D11">
        <v>10.683816773854801</v>
      </c>
      <c r="E11">
        <v>10.959443496521899</v>
      </c>
      <c r="F11">
        <v>12.5738285864287</v>
      </c>
    </row>
    <row r="12" spans="1:15">
      <c r="B12">
        <v>7.46719160104987</v>
      </c>
      <c r="C12">
        <v>6.6272965879265104</v>
      </c>
      <c r="D12">
        <v>6.1154855643044597</v>
      </c>
      <c r="E12">
        <v>6.9422572178477697</v>
      </c>
      <c r="F12">
        <v>8.9238845144357004</v>
      </c>
    </row>
    <row r="13" spans="1:15">
      <c r="A13">
        <f>AVERAGE(B3:B12)</f>
        <v>13.589138346691986</v>
      </c>
      <c r="B13">
        <v>14.963352510569573</v>
      </c>
      <c r="C13">
        <f>AVERAGE(C3:C12)</f>
        <v>11.597369608998564</v>
      </c>
      <c r="D13">
        <f>AVERAGE(D3:D12)</f>
        <v>11.030744320440691</v>
      </c>
      <c r="E13">
        <f>AVERAGE(E3:E12)</f>
        <v>11.334301127593502</v>
      </c>
      <c r="F13">
        <f>AVERAGE(F3:F12)</f>
        <v>13.552904954927646</v>
      </c>
    </row>
    <row r="14" spans="1:15">
      <c r="B14">
        <f>100-B13</f>
        <v>85.036647489430422</v>
      </c>
      <c r="C14">
        <f>100-C13</f>
        <v>88.402630391001438</v>
      </c>
      <c r="D14">
        <f>100-D13</f>
        <v>88.969255679559311</v>
      </c>
      <c r="E14">
        <f>100-E13</f>
        <v>88.665698872406495</v>
      </c>
      <c r="F14">
        <f>100-F13</f>
        <v>86.447095045072359</v>
      </c>
    </row>
    <row r="16" spans="1:15">
      <c r="N16" t="s">
        <v>96</v>
      </c>
      <c r="O16" t="s">
        <v>97</v>
      </c>
    </row>
    <row r="17" spans="1:15">
      <c r="A17" t="s">
        <v>71</v>
      </c>
      <c r="B17">
        <v>3.8020428593658799</v>
      </c>
      <c r="C17">
        <v>4.4135894884667604</v>
      </c>
      <c r="D17">
        <v>5.4367742151734904</v>
      </c>
      <c r="E17">
        <v>6.8472248798601898</v>
      </c>
      <c r="F17">
        <v>9.92874317451205</v>
      </c>
      <c r="I17">
        <v>1.0602665421947699</v>
      </c>
      <c r="J17">
        <v>0.75654121684936904</v>
      </c>
      <c r="K17">
        <v>0.48149752934281698</v>
      </c>
      <c r="L17">
        <v>0.27062759616877102</v>
      </c>
      <c r="M17">
        <v>0.16850000000000001</v>
      </c>
      <c r="N17">
        <f>MIN(I17:M17)</f>
        <v>0.16850000000000001</v>
      </c>
      <c r="O17">
        <f>MAX(I17:M17)</f>
        <v>1.0602665421947699</v>
      </c>
    </row>
    <row r="18" spans="1:15">
      <c r="B18">
        <v>2.6842937965368998</v>
      </c>
      <c r="C18">
        <v>3.0336746426350798</v>
      </c>
      <c r="D18">
        <v>3.6134910648970999</v>
      </c>
      <c r="E18">
        <v>4.92249702907261</v>
      </c>
      <c r="F18">
        <v>7.6960934060078596</v>
      </c>
      <c r="I18">
        <v>2.3793033192437298</v>
      </c>
      <c r="J18">
        <v>2.7886117990394599</v>
      </c>
      <c r="K18">
        <v>3.5231843489644898</v>
      </c>
      <c r="L18">
        <v>4.76174506032502</v>
      </c>
      <c r="M18">
        <v>7.3623998139862499</v>
      </c>
      <c r="N18">
        <f>MIN(I18:M18)</f>
        <v>2.3793033192437298</v>
      </c>
      <c r="O18">
        <f>MAX(I18:M18)</f>
        <v>7.3623998139862499</v>
      </c>
    </row>
    <row r="19" spans="1:15">
      <c r="B19">
        <v>2.0392029701141201</v>
      </c>
      <c r="C19">
        <v>2.4146499495475902</v>
      </c>
      <c r="D19">
        <v>3.2587465912288498</v>
      </c>
      <c r="E19">
        <v>4.6771579979572602</v>
      </c>
      <c r="F19">
        <v>7.3860851207933402</v>
      </c>
    </row>
    <row r="20" spans="1:15">
      <c r="B20">
        <v>2.5224574677383198</v>
      </c>
      <c r="C20">
        <v>2.89487358516446</v>
      </c>
      <c r="D20">
        <v>3.71912261397246</v>
      </c>
      <c r="E20">
        <v>4.7627055812362498</v>
      </c>
      <c r="F20">
        <v>7.0202270836763496</v>
      </c>
      <c r="H20" t="s">
        <v>99</v>
      </c>
      <c r="I20">
        <f>(I17-N17)/(O17-N17)</f>
        <v>1</v>
      </c>
      <c r="J20">
        <f>(J17-N17)/(O17-N17)</f>
        <v>0.65941161618612898</v>
      </c>
      <c r="K20">
        <f>(K17-N17)/(O17-N17)</f>
        <v>0.35098595263787713</v>
      </c>
      <c r="L20">
        <f>(L17-N17)/(O17-N17)</f>
        <v>0.11452279418043632</v>
      </c>
      <c r="M20">
        <f>(M17-N17)/(O17-N17)</f>
        <v>0</v>
      </c>
    </row>
    <row r="21" spans="1:15">
      <c r="B21">
        <v>2.4307093942838098</v>
      </c>
      <c r="C21">
        <v>2.8834501271836901</v>
      </c>
      <c r="D21">
        <v>3.5882768237658298</v>
      </c>
      <c r="E21">
        <v>4.96016496179735</v>
      </c>
      <c r="F21">
        <v>8.0521453155889304</v>
      </c>
      <c r="H21" t="s">
        <v>98</v>
      </c>
      <c r="I21">
        <f>(I18-N18)/(O18-N18)</f>
        <v>0</v>
      </c>
      <c r="J21">
        <f>(J18-N18)/(O18-N18)</f>
        <v>8.2139384663246273E-2</v>
      </c>
      <c r="K21">
        <f>(K18-N18)/(O18-N18)</f>
        <v>0.22955225348889516</v>
      </c>
      <c r="L21">
        <f>(L18-N18)/(O18-N18)</f>
        <v>0.4781046772011972</v>
      </c>
      <c r="M21">
        <f>(M18-N18)/(O18-N18)</f>
        <v>1</v>
      </c>
    </row>
    <row r="22" spans="1:15">
      <c r="B22">
        <v>2.6733293145168302</v>
      </c>
      <c r="C22">
        <v>3.2279016586915299</v>
      </c>
      <c r="D22">
        <v>4.0047225361896404</v>
      </c>
      <c r="E22">
        <v>5.3853309646359602</v>
      </c>
      <c r="F22">
        <v>8.2627804997589802</v>
      </c>
    </row>
    <row r="23" spans="1:15">
      <c r="B23">
        <v>1.30126334952546</v>
      </c>
      <c r="C23">
        <v>1.7308521033215201</v>
      </c>
      <c r="D23">
        <v>2.3330133450202402</v>
      </c>
      <c r="E23">
        <v>3.5546258850135999</v>
      </c>
      <c r="F23">
        <v>6.0554937412396299</v>
      </c>
    </row>
    <row r="24" spans="1:15">
      <c r="B24">
        <v>1.7973760489109301</v>
      </c>
      <c r="C24">
        <v>2.0319483037246902</v>
      </c>
      <c r="D24">
        <v>2.5977572158401299</v>
      </c>
      <c r="E24">
        <v>3.4991097583820099</v>
      </c>
      <c r="F24">
        <v>5.2684361509999196</v>
      </c>
    </row>
    <row r="25" spans="1:15">
      <c r="B25">
        <v>2.1841997338101602</v>
      </c>
      <c r="C25">
        <v>2.65659098623795</v>
      </c>
      <c r="D25">
        <v>3.3035472875559999</v>
      </c>
      <c r="E25">
        <v>4.3693146955403304</v>
      </c>
      <c r="F25">
        <v>6.6918626340458198</v>
      </c>
    </row>
    <row r="26" spans="1:15">
      <c r="B26">
        <v>2.3581582576348499</v>
      </c>
      <c r="C26">
        <v>2.5985871454213201</v>
      </c>
      <c r="D26">
        <v>3.37639179600118</v>
      </c>
      <c r="E26">
        <v>4.6393188497546101</v>
      </c>
      <c r="F26">
        <v>7.2621310132395704</v>
      </c>
    </row>
    <row r="27" spans="1:15">
      <c r="B27">
        <v>2.3793033192437298</v>
      </c>
      <c r="C27">
        <v>2.7886117990394599</v>
      </c>
      <c r="D27">
        <v>3.5231843489644898</v>
      </c>
      <c r="E27">
        <v>4.76174506032502</v>
      </c>
      <c r="F27">
        <v>7.3623998139862499</v>
      </c>
    </row>
    <row r="29" spans="1:15">
      <c r="A29" t="s">
        <v>72</v>
      </c>
      <c r="B29">
        <v>1.0293577475179301</v>
      </c>
      <c r="C29">
        <v>0.74403699789270605</v>
      </c>
      <c r="D29">
        <v>0.45869524061660799</v>
      </c>
      <c r="E29">
        <v>0.191736438412071</v>
      </c>
      <c r="F29" t="s">
        <v>95</v>
      </c>
    </row>
    <row r="30" spans="1:15">
      <c r="B30">
        <v>1.29028894285464</v>
      </c>
      <c r="C30">
        <v>0.84423344944232803</v>
      </c>
      <c r="D30">
        <v>0.50677838218037896</v>
      </c>
      <c r="E30">
        <v>0.30196209494733101</v>
      </c>
      <c r="F30" t="s">
        <v>95</v>
      </c>
    </row>
    <row r="31" spans="1:15">
      <c r="B31">
        <v>0.97242392279847201</v>
      </c>
      <c r="C31">
        <v>0.76835283111588504</v>
      </c>
      <c r="D31">
        <v>0.50166407651544898</v>
      </c>
      <c r="E31">
        <v>0.31255583334326198</v>
      </c>
      <c r="F31" t="s">
        <v>95</v>
      </c>
    </row>
    <row r="32" spans="1:15">
      <c r="B32">
        <v>0.99246630050958795</v>
      </c>
      <c r="C32">
        <v>0.71994170313646499</v>
      </c>
      <c r="D32">
        <v>0.49277205552396802</v>
      </c>
      <c r="E32">
        <v>0.29185637645564899</v>
      </c>
      <c r="F32">
        <v>0.16484438413503999</v>
      </c>
    </row>
    <row r="33" spans="2:6">
      <c r="B33">
        <v>1.14426143114181</v>
      </c>
      <c r="C33">
        <v>0.78640252542281297</v>
      </c>
      <c r="D33">
        <v>0.45853257775237599</v>
      </c>
      <c r="E33">
        <v>0.21084145306427801</v>
      </c>
      <c r="F33">
        <v>0.13664772084156501</v>
      </c>
    </row>
    <row r="34" spans="2:6">
      <c r="B34">
        <v>0.84862234855290597</v>
      </c>
      <c r="C34">
        <v>0.65096346316773701</v>
      </c>
      <c r="D34">
        <v>0.49951104815441799</v>
      </c>
      <c r="E34">
        <v>0.28156737072899501</v>
      </c>
      <c r="F34" t="s">
        <v>95</v>
      </c>
    </row>
    <row r="35" spans="2:6">
      <c r="B35">
        <v>1.15406508581214</v>
      </c>
      <c r="C35">
        <v>0.70812424105411398</v>
      </c>
      <c r="D35">
        <v>0.43260578296583102</v>
      </c>
      <c r="E35">
        <v>0.20564996300539901</v>
      </c>
      <c r="F35" t="s">
        <v>95</v>
      </c>
    </row>
    <row r="36" spans="2:6">
      <c r="B36">
        <v>1.21319015843779</v>
      </c>
      <c r="C36">
        <v>0.910450496450253</v>
      </c>
      <c r="D36">
        <v>0.55828645351331097</v>
      </c>
      <c r="E36">
        <v>0.33347816838282601</v>
      </c>
      <c r="F36" t="s">
        <v>95</v>
      </c>
    </row>
    <row r="37" spans="2:6">
      <c r="B37">
        <v>0.910034920659753</v>
      </c>
      <c r="C37">
        <v>0.651003660880205</v>
      </c>
      <c r="D37">
        <v>0.42654849281950702</v>
      </c>
      <c r="E37">
        <v>0.27178521972109598</v>
      </c>
      <c r="F37" t="s">
        <v>95</v>
      </c>
    </row>
    <row r="38" spans="2:6">
      <c r="B38">
        <v>1.04795456366262</v>
      </c>
      <c r="C38">
        <v>0.78190279993118605</v>
      </c>
      <c r="D38">
        <v>0.47958118338632399</v>
      </c>
      <c r="E38">
        <v>0.30484304362680498</v>
      </c>
      <c r="F38" t="s">
        <v>95</v>
      </c>
    </row>
    <row r="39" spans="2:6">
      <c r="B39">
        <v>1.0602665421947699</v>
      </c>
      <c r="C39">
        <v>0.75654121684936904</v>
      </c>
      <c r="D39">
        <v>0.48149752934281698</v>
      </c>
      <c r="E39">
        <v>0.27062759616877102</v>
      </c>
      <c r="F39">
        <v>0.14849999999999999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dimension ref="A1:AY115"/>
  <sheetViews>
    <sheetView tabSelected="1" topLeftCell="AL12" zoomScale="130" zoomScaleNormal="130" workbookViewId="0">
      <selection activeCell="AN42" sqref="AN42"/>
    </sheetView>
  </sheetViews>
  <sheetFormatPr defaultRowHeight="15"/>
  <cols>
    <col min="1" max="1" width="8.28515625" style="1" customWidth="1"/>
    <col min="2" max="5" width="8.28515625" style="48" customWidth="1"/>
    <col min="6" max="6" width="7.140625" style="48" customWidth="1"/>
    <col min="7" max="11" width="8.28515625" style="48" customWidth="1"/>
    <col min="12" max="12" width="7" style="48" customWidth="1"/>
    <col min="13" max="20" width="8.28515625" style="48" customWidth="1"/>
    <col min="21" max="21" width="7" style="48" customWidth="1"/>
    <col min="22" max="26" width="8.28515625" customWidth="1"/>
  </cols>
  <sheetData>
    <row r="1" spans="1:51">
      <c r="B1" s="48">
        <v>1</v>
      </c>
      <c r="C1" s="48">
        <v>2</v>
      </c>
      <c r="D1" s="48">
        <v>3</v>
      </c>
      <c r="E1" s="48">
        <v>4</v>
      </c>
      <c r="F1" s="48">
        <v>5</v>
      </c>
      <c r="G1" s="48">
        <v>6</v>
      </c>
      <c r="H1" s="48">
        <v>7</v>
      </c>
      <c r="I1" s="48">
        <v>8</v>
      </c>
      <c r="J1" s="48">
        <v>9</v>
      </c>
      <c r="K1" s="48">
        <v>10</v>
      </c>
      <c r="L1" s="48">
        <v>11</v>
      </c>
      <c r="M1" s="48">
        <v>12</v>
      </c>
      <c r="N1" s="48">
        <v>13</v>
      </c>
      <c r="O1" s="48">
        <v>14</v>
      </c>
      <c r="P1" s="48">
        <v>15</v>
      </c>
      <c r="Q1" s="48">
        <v>16</v>
      </c>
      <c r="V1" s="20" t="s">
        <v>109</v>
      </c>
      <c r="W1">
        <f t="shared" ref="W1:AL1" si="0">STDEV(B31:B41)/SQRT(11)</f>
        <v>1.61762041804496</v>
      </c>
      <c r="X1">
        <f t="shared" si="0"/>
        <v>2.8080817097492083</v>
      </c>
      <c r="Y1">
        <f t="shared" si="0"/>
        <v>4.1769915504181325</v>
      </c>
      <c r="Z1">
        <f t="shared" si="0"/>
        <v>3.1713969359321244</v>
      </c>
      <c r="AA1">
        <f t="shared" si="0"/>
        <v>3.2174945996731079</v>
      </c>
      <c r="AB1">
        <f t="shared" si="0"/>
        <v>2.6671333519326965</v>
      </c>
      <c r="AC1">
        <f t="shared" si="0"/>
        <v>2.4854108166898703</v>
      </c>
      <c r="AD1">
        <f t="shared" si="0"/>
        <v>2.3949700462455108</v>
      </c>
      <c r="AE1">
        <f t="shared" si="0"/>
        <v>2.4140239286406397</v>
      </c>
      <c r="AF1">
        <f t="shared" si="0"/>
        <v>2.4526045273282593</v>
      </c>
      <c r="AG1">
        <f t="shared" si="0"/>
        <v>2.5432331768638186</v>
      </c>
      <c r="AH1">
        <f t="shared" si="0"/>
        <v>2.5186555622342559</v>
      </c>
      <c r="AI1">
        <f t="shared" si="0"/>
        <v>2.3832614597654427</v>
      </c>
      <c r="AJ1">
        <f t="shared" si="0"/>
        <v>2.5081672819111529</v>
      </c>
      <c r="AK1">
        <f t="shared" si="0"/>
        <v>2.3773217567758191</v>
      </c>
      <c r="AL1">
        <f t="shared" si="0"/>
        <v>2.3552822716377135</v>
      </c>
    </row>
    <row r="2" spans="1:51">
      <c r="B2" s="57" t="s">
        <v>56</v>
      </c>
      <c r="C2" s="58"/>
      <c r="D2" s="58"/>
      <c r="E2" s="58"/>
      <c r="F2" s="58"/>
      <c r="G2" s="58"/>
      <c r="H2" s="58"/>
      <c r="I2" s="58"/>
      <c r="J2" s="58"/>
      <c r="K2" s="58"/>
      <c r="L2" s="58"/>
      <c r="M2" s="58"/>
      <c r="N2" s="58"/>
      <c r="O2" s="58"/>
      <c r="P2" s="58"/>
      <c r="Q2" s="59"/>
      <c r="R2" s="49"/>
      <c r="S2" s="49"/>
      <c r="T2" s="49"/>
      <c r="V2" s="20" t="s">
        <v>107</v>
      </c>
      <c r="W2" s="12">
        <f>STDEV(B17:B27)/SQRT(11)</f>
        <v>1.922147873608218</v>
      </c>
      <c r="X2" s="12">
        <f>STDEV(C17:C27)/SQRT(11)</f>
        <v>3.6159937894748539</v>
      </c>
      <c r="Y2" s="12">
        <f>STDEV(D17:D27)/SQRT(11)</f>
        <v>4.5845167394247914</v>
      </c>
      <c r="Z2" s="12">
        <f>STDEV(E17:E27)/SQRT(11)</f>
        <v>3.7839966832647547</v>
      </c>
      <c r="AA2" s="12">
        <f>STDEV(F17:F27)/SQRT(11)</f>
        <v>3.6140760198227491</v>
      </c>
      <c r="AB2" s="12">
        <f>STDEV(G17:G27)/SQRT(11)</f>
        <v>3.4467140752024017</v>
      </c>
      <c r="AC2" s="12">
        <f>STDEV(H17:H27)/SQRT(11)</f>
        <v>3.3397207793268828</v>
      </c>
      <c r="AD2" s="12">
        <f>STDEV(I17:I27)/SQRT(11)</f>
        <v>3.3479376430427261</v>
      </c>
      <c r="AE2" s="12">
        <f>STDEV(J17:J27)/SQRT(11)</f>
        <v>3.3638600809484251</v>
      </c>
      <c r="AF2" s="12">
        <f>STDEV(K17:K27)/SQRT(11)</f>
        <v>3.3539113662722091</v>
      </c>
      <c r="AG2" s="12">
        <f>STDEV(L17:L27)/SQRT(11)</f>
        <v>3.3863321317924391</v>
      </c>
      <c r="AH2" s="12">
        <f>STDEV(M17:M27)/SQRT(11)</f>
        <v>3.3987098271486835</v>
      </c>
      <c r="AI2" s="12">
        <f>STDEV(N17:N27)/SQRT(11)</f>
        <v>3.245275912015408</v>
      </c>
      <c r="AJ2" s="12">
        <f>STDEV(O17:O27)/SQRT(11)</f>
        <v>3.2651390695275708</v>
      </c>
      <c r="AK2" s="12">
        <f>STDEV(P17:P27)/SQRT(11)</f>
        <v>3.1927606869420457</v>
      </c>
      <c r="AL2" s="12">
        <f>STDEV(Q17:Q27)/SQRT(11)</f>
        <v>3.1273796603493706</v>
      </c>
    </row>
    <row r="3" spans="1:51">
      <c r="A3" s="1" t="s">
        <v>0</v>
      </c>
      <c r="B3" s="48">
        <v>78.767700000000005</v>
      </c>
      <c r="C3" s="48">
        <v>25.9803</v>
      </c>
      <c r="D3" s="48">
        <v>22.672699999999999</v>
      </c>
      <c r="E3" s="48">
        <v>11.6564</v>
      </c>
      <c r="F3" s="48">
        <v>9.9760000000000009</v>
      </c>
      <c r="G3" s="48">
        <v>1.4403999999999999</v>
      </c>
      <c r="H3" s="48">
        <v>2.7473999999999998</v>
      </c>
      <c r="I3" s="48">
        <v>0.82689999999999997</v>
      </c>
      <c r="J3" s="48">
        <v>0.77349999999999997</v>
      </c>
      <c r="K3" s="48">
        <v>1.4937</v>
      </c>
      <c r="L3" s="48">
        <v>0.90690000000000004</v>
      </c>
      <c r="M3" s="48">
        <v>1.0403</v>
      </c>
      <c r="N3" s="48">
        <v>0.82689999999999997</v>
      </c>
      <c r="O3" s="48">
        <v>0.80020000000000002</v>
      </c>
      <c r="P3" s="48">
        <v>1.0136000000000001</v>
      </c>
      <c r="Q3" s="48">
        <v>1.0403</v>
      </c>
      <c r="R3" s="48">
        <f>MIN(B3:Q3)</f>
        <v>0.77349999999999997</v>
      </c>
      <c r="S3" s="48">
        <f>MAX(B3:Q3)</f>
        <v>78.767700000000005</v>
      </c>
      <c r="V3" s="20" t="s">
        <v>106</v>
      </c>
      <c r="W3" s="12">
        <f>STDEV(B3:B13)/SQRT(11)</f>
        <v>2.0160213032006267</v>
      </c>
      <c r="X3" s="12">
        <f>STDEV(C3:C13)/SQRT(11)</f>
        <v>4.6506676228915298</v>
      </c>
      <c r="Y3" s="12">
        <f>STDEV(D3:D13)/SQRT(11)</f>
        <v>4.4658256451995877</v>
      </c>
      <c r="Z3" s="12">
        <f>STDEV(E3:E13)/SQRT(11)</f>
        <v>2.6932595603662368</v>
      </c>
      <c r="AA3" s="12">
        <f>STDEV(F3:F13)/SQRT(11)</f>
        <v>2.5175037375369262</v>
      </c>
      <c r="AB3" s="12">
        <f>STDEV(G3:G13)/SQRT(11)</f>
        <v>2.7987295386028164</v>
      </c>
      <c r="AC3" s="12">
        <f>STDEV(H3:H13)/SQRT(11)</f>
        <v>2.6018402635426598</v>
      </c>
      <c r="AD3" s="12">
        <f>STDEV(I3:I13)/SQRT(11)</f>
        <v>2.5630620721065411</v>
      </c>
      <c r="AE3" s="12">
        <f>STDEV(J3:J13)/SQRT(11)</f>
        <v>2.8717676627603477</v>
      </c>
      <c r="AF3" s="12">
        <f>STDEV(K3:K13)/SQRT(11)</f>
        <v>2.8789423999531381</v>
      </c>
      <c r="AG3" s="12">
        <f>STDEV(L3:L13)/SQRT(11)</f>
        <v>2.872208518429475</v>
      </c>
      <c r="AH3" s="12">
        <f>STDEV(M3:M13)/SQRT(11)</f>
        <v>2.7880020997241228</v>
      </c>
      <c r="AI3" s="12">
        <f>STDEV(N3:N13)/SQRT(11)</f>
        <v>2.5820754979583822</v>
      </c>
      <c r="AJ3" s="12">
        <f>STDEV(O3:O13)/SQRT(11)</f>
        <v>2.7101388493934655</v>
      </c>
      <c r="AK3" s="12">
        <f>STDEV(P3:P13)/SQRT(11)</f>
        <v>2.5790037900849869</v>
      </c>
      <c r="AL3" s="12">
        <f>STDEV(Q3:Q13)/SQRT(11)</f>
        <v>2.6326543924336137</v>
      </c>
    </row>
    <row r="4" spans="1:51">
      <c r="A4" s="1" t="s">
        <v>1</v>
      </c>
      <c r="B4" s="48">
        <v>68.502700000000004</v>
      </c>
      <c r="C4" s="48">
        <v>47.513399999999997</v>
      </c>
      <c r="D4" s="48">
        <v>0.66839999999999999</v>
      </c>
      <c r="E4" s="48">
        <v>0.26740000000000003</v>
      </c>
      <c r="F4" s="48">
        <v>0.26740000000000003</v>
      </c>
      <c r="G4" s="48">
        <v>0.21390000000000001</v>
      </c>
      <c r="H4" s="48">
        <v>0.24060000000000001</v>
      </c>
      <c r="I4" s="48">
        <v>0.34760000000000002</v>
      </c>
      <c r="J4" s="48">
        <v>0.24060000000000001</v>
      </c>
      <c r="K4" s="48">
        <v>0.26740000000000003</v>
      </c>
      <c r="L4" s="48">
        <v>0.18720000000000001</v>
      </c>
      <c r="M4" s="48">
        <v>0.29409999999999997</v>
      </c>
      <c r="N4" s="48">
        <v>0.29409999999999997</v>
      </c>
      <c r="O4" s="48">
        <v>0.32090000000000002</v>
      </c>
      <c r="P4" s="48">
        <v>0.34760000000000002</v>
      </c>
      <c r="Q4" s="48">
        <v>0.50800000000000001</v>
      </c>
      <c r="R4" s="48">
        <f t="shared" ref="R4:R13" si="1">MIN(B4:Q4)</f>
        <v>0.18720000000000001</v>
      </c>
      <c r="S4" s="48">
        <f t="shared" ref="S4:S13" si="2">MAX(B4:Q4)</f>
        <v>68.502700000000004</v>
      </c>
      <c r="V4" s="20" t="s">
        <v>108</v>
      </c>
      <c r="W4" s="12">
        <f>STDEV(B31:B41)/SQRT(11)</f>
        <v>1.61762041804496</v>
      </c>
      <c r="X4" s="12">
        <f t="shared" ref="X4:AL4" si="3">STDEV(C31:C41)/SQRT(11)</f>
        <v>2.8080817097492083</v>
      </c>
      <c r="Y4" s="12">
        <f t="shared" si="3"/>
        <v>4.1769915504181325</v>
      </c>
      <c r="Z4" s="12">
        <f t="shared" si="3"/>
        <v>3.1713969359321244</v>
      </c>
      <c r="AA4" s="12">
        <f t="shared" si="3"/>
        <v>3.2174945996731079</v>
      </c>
      <c r="AB4" s="12">
        <f t="shared" si="3"/>
        <v>2.6671333519326965</v>
      </c>
      <c r="AC4" s="12">
        <f t="shared" si="3"/>
        <v>2.4854108166898703</v>
      </c>
      <c r="AD4" s="12">
        <f t="shared" si="3"/>
        <v>2.3949700462455108</v>
      </c>
      <c r="AE4" s="12">
        <f t="shared" si="3"/>
        <v>2.4140239286406397</v>
      </c>
      <c r="AF4" s="12">
        <f t="shared" si="3"/>
        <v>2.4526045273282593</v>
      </c>
      <c r="AG4" s="12">
        <f t="shared" si="3"/>
        <v>2.5432331768638186</v>
      </c>
      <c r="AH4" s="12">
        <f t="shared" si="3"/>
        <v>2.5186555622342559</v>
      </c>
      <c r="AI4" s="12">
        <f t="shared" si="3"/>
        <v>2.3832614597654427</v>
      </c>
      <c r="AJ4" s="12">
        <f t="shared" si="3"/>
        <v>2.5081672819111529</v>
      </c>
      <c r="AK4" s="12">
        <f t="shared" si="3"/>
        <v>2.3773217567758191</v>
      </c>
      <c r="AL4" s="12">
        <f t="shared" si="3"/>
        <v>2.3552822716377135</v>
      </c>
    </row>
    <row r="5" spans="1:51">
      <c r="A5" s="1" t="s">
        <v>2</v>
      </c>
      <c r="B5" s="48">
        <v>77.113</v>
      </c>
      <c r="C5" s="48">
        <v>62.865600000000001</v>
      </c>
      <c r="D5" s="48">
        <v>16.5549</v>
      </c>
      <c r="E5" s="48">
        <v>8.9079999999999995</v>
      </c>
      <c r="F5" s="48">
        <v>7.5663999999999998</v>
      </c>
      <c r="G5" s="48">
        <v>7.2176</v>
      </c>
      <c r="H5" s="48">
        <v>7.2980999999999998</v>
      </c>
      <c r="I5" s="48">
        <v>7.4859</v>
      </c>
      <c r="J5" s="48">
        <v>3.6221999999999999</v>
      </c>
      <c r="K5" s="48">
        <v>3.9174000000000002</v>
      </c>
      <c r="L5" s="48">
        <v>3.9174000000000002</v>
      </c>
      <c r="M5" s="48">
        <v>3.9979</v>
      </c>
      <c r="N5" s="48">
        <v>4.1052</v>
      </c>
      <c r="O5" s="48">
        <v>4.2662000000000004</v>
      </c>
      <c r="P5" s="48">
        <v>4.6150000000000002</v>
      </c>
      <c r="Q5" s="48">
        <v>4.5076000000000001</v>
      </c>
      <c r="R5" s="48">
        <f t="shared" si="1"/>
        <v>3.6221999999999999</v>
      </c>
      <c r="S5" s="48">
        <f t="shared" si="2"/>
        <v>77.113</v>
      </c>
      <c r="AY5">
        <v>1</v>
      </c>
    </row>
    <row r="6" spans="1:51">
      <c r="A6" s="1" t="s">
        <v>3</v>
      </c>
      <c r="B6" s="48">
        <v>66.969800000000006</v>
      </c>
      <c r="C6" s="48">
        <v>60.791699999999999</v>
      </c>
      <c r="D6" s="48">
        <v>15.2982</v>
      </c>
      <c r="E6" s="48">
        <v>14.4156</v>
      </c>
      <c r="F6" s="48">
        <v>14.790100000000001</v>
      </c>
      <c r="G6" s="48">
        <v>13.934200000000001</v>
      </c>
      <c r="H6" s="48">
        <v>9.7620000000000005</v>
      </c>
      <c r="I6" s="48">
        <v>10.4039</v>
      </c>
      <c r="J6" s="48">
        <v>10.4573</v>
      </c>
      <c r="K6" s="48">
        <v>10.564299999999999</v>
      </c>
      <c r="L6" s="48">
        <v>10.805</v>
      </c>
      <c r="M6" s="48">
        <v>10.029400000000001</v>
      </c>
      <c r="N6" s="48">
        <v>10.1631</v>
      </c>
      <c r="O6" s="48">
        <v>10.0829</v>
      </c>
      <c r="P6" s="48">
        <v>10.1899</v>
      </c>
      <c r="Q6" s="48">
        <v>10.1899</v>
      </c>
      <c r="R6" s="48">
        <f t="shared" si="1"/>
        <v>9.7620000000000005</v>
      </c>
      <c r="S6" s="48">
        <f t="shared" si="2"/>
        <v>66.969800000000006</v>
      </c>
      <c r="W6" s="47">
        <v>1</v>
      </c>
      <c r="X6" s="47">
        <v>2</v>
      </c>
      <c r="Y6" s="47">
        <v>3</v>
      </c>
      <c r="Z6" s="47">
        <v>4</v>
      </c>
      <c r="AA6" s="47">
        <v>5</v>
      </c>
      <c r="AB6" s="47">
        <v>6</v>
      </c>
      <c r="AC6" s="47">
        <v>7</v>
      </c>
      <c r="AD6" s="47">
        <v>8</v>
      </c>
      <c r="AE6" s="47">
        <v>9</v>
      </c>
      <c r="AF6" s="54">
        <v>10</v>
      </c>
      <c r="AG6" s="53">
        <v>11</v>
      </c>
      <c r="AH6" s="53">
        <v>12</v>
      </c>
      <c r="AI6" s="53">
        <v>13</v>
      </c>
      <c r="AJ6" s="53">
        <v>14</v>
      </c>
      <c r="AK6" s="53">
        <v>15</v>
      </c>
      <c r="AL6" s="53">
        <v>16</v>
      </c>
    </row>
    <row r="7" spans="1:51">
      <c r="A7" s="1" t="s">
        <v>46</v>
      </c>
      <c r="B7" s="48">
        <v>72.205799999999996</v>
      </c>
      <c r="C7" s="48">
        <v>20.6111</v>
      </c>
      <c r="D7" s="48">
        <v>25.917999999999999</v>
      </c>
      <c r="E7" s="48">
        <v>18.332899999999999</v>
      </c>
      <c r="F7" s="48">
        <v>13.240399999999999</v>
      </c>
      <c r="G7" s="48">
        <v>6.6470000000000002</v>
      </c>
      <c r="H7" s="48">
        <v>7.2099000000000002</v>
      </c>
      <c r="I7" s="48">
        <v>7.3707000000000003</v>
      </c>
      <c r="J7" s="48">
        <v>6.4593999999999996</v>
      </c>
      <c r="K7" s="48">
        <v>6.0305999999999997</v>
      </c>
      <c r="L7" s="48">
        <v>6.0574000000000003</v>
      </c>
      <c r="M7" s="48">
        <v>6.2450000000000001</v>
      </c>
      <c r="N7" s="48">
        <v>6.1378000000000004</v>
      </c>
      <c r="O7" s="48">
        <v>6.0305999999999997</v>
      </c>
      <c r="P7" s="48">
        <v>6.7005999999999997</v>
      </c>
      <c r="Q7" s="48">
        <v>7.3170999999999999</v>
      </c>
      <c r="R7" s="48">
        <f t="shared" si="1"/>
        <v>6.0305999999999997</v>
      </c>
      <c r="S7" s="48">
        <f t="shared" si="2"/>
        <v>72.205799999999996</v>
      </c>
      <c r="V7" s="1" t="s">
        <v>59</v>
      </c>
      <c r="W7">
        <v>18.347553993960716</v>
      </c>
      <c r="X7">
        <v>13.897082868934922</v>
      </c>
      <c r="Y7">
        <v>12.244544661158558</v>
      </c>
      <c r="Z7">
        <v>11.434812858300699</v>
      </c>
      <c r="AA7">
        <v>10.9242077321982</v>
      </c>
      <c r="AB7" s="1">
        <v>10.902262811500631</v>
      </c>
      <c r="AC7">
        <v>10.924166950006331</v>
      </c>
      <c r="AD7">
        <v>11.048138456152106</v>
      </c>
      <c r="AE7">
        <v>11.242671540184881</v>
      </c>
      <c r="AF7">
        <v>11.395810474747128</v>
      </c>
      <c r="AG7">
        <v>11.648564220373807</v>
      </c>
      <c r="AH7">
        <v>11.92812400098927</v>
      </c>
      <c r="AI7">
        <v>12.268338836436117</v>
      </c>
      <c r="AJ7">
        <v>12.581767495004662</v>
      </c>
      <c r="AK7">
        <v>13.038865348182826</v>
      </c>
      <c r="AL7">
        <v>13.69055381369232</v>
      </c>
    </row>
    <row r="8" spans="1:51">
      <c r="A8" s="1" t="s">
        <v>63</v>
      </c>
      <c r="B8" s="48">
        <v>67.146299999999997</v>
      </c>
      <c r="C8" s="48">
        <v>34.212600000000002</v>
      </c>
      <c r="D8" s="48">
        <v>28.750299999999999</v>
      </c>
      <c r="E8" s="48">
        <v>15.5609</v>
      </c>
      <c r="F8" s="48">
        <v>12.923</v>
      </c>
      <c r="G8" s="48">
        <v>11.990399999999999</v>
      </c>
      <c r="H8" s="48">
        <v>8.3666</v>
      </c>
      <c r="I8" s="48">
        <v>11.164400000000001</v>
      </c>
      <c r="J8" s="48">
        <v>9.2193000000000005</v>
      </c>
      <c r="K8" s="48">
        <v>8.7129999999999992</v>
      </c>
      <c r="L8" s="48">
        <v>8.8462999999999994</v>
      </c>
      <c r="M8" s="48">
        <v>7.4873000000000003</v>
      </c>
      <c r="N8" s="48">
        <v>5.8087</v>
      </c>
      <c r="O8" s="48">
        <v>5.6487999999999996</v>
      </c>
      <c r="P8" s="48">
        <v>5.4356999999999998</v>
      </c>
      <c r="Q8" s="48">
        <v>5.1958000000000002</v>
      </c>
      <c r="R8" s="48">
        <f t="shared" si="1"/>
        <v>5.1958000000000002</v>
      </c>
      <c r="S8" s="48">
        <f t="shared" si="2"/>
        <v>67.146299999999997</v>
      </c>
      <c r="V8" s="1" t="s">
        <v>57</v>
      </c>
      <c r="W8">
        <v>72.754172727272731</v>
      </c>
      <c r="X8">
        <v>40.188754545454543</v>
      </c>
      <c r="Y8">
        <v>30.446245454545455</v>
      </c>
      <c r="Z8">
        <v>19.501136363636363</v>
      </c>
      <c r="AA8">
        <v>17.332181818181819</v>
      </c>
      <c r="AB8">
        <v>13.469727272727273</v>
      </c>
      <c r="AC8">
        <v>13.282736363636365</v>
      </c>
      <c r="AD8">
        <v>12.957054545454543</v>
      </c>
      <c r="AE8">
        <v>12.402272727272729</v>
      </c>
      <c r="AF8">
        <v>12.464390909090907</v>
      </c>
      <c r="AG8">
        <v>12.353290909090907</v>
      </c>
      <c r="AH8">
        <v>12.377654545454543</v>
      </c>
      <c r="AI8">
        <v>11.813527272727272</v>
      </c>
      <c r="AJ8">
        <v>11.716590909090909</v>
      </c>
      <c r="AK8">
        <v>11.89929090909091</v>
      </c>
      <c r="AL8">
        <v>11.731681818181817</v>
      </c>
    </row>
    <row r="9" spans="1:51">
      <c r="A9" s="1" t="s">
        <v>65</v>
      </c>
      <c r="B9" s="48">
        <v>73.310199999999995</v>
      </c>
      <c r="C9" s="48">
        <v>42.078499999999998</v>
      </c>
      <c r="D9" s="48">
        <v>28.399699999999999</v>
      </c>
      <c r="E9" s="48">
        <v>21.854099999999999</v>
      </c>
      <c r="F9" s="48">
        <v>19.022200000000002</v>
      </c>
      <c r="G9" s="48">
        <v>18.461099999999998</v>
      </c>
      <c r="H9" s="48">
        <v>16.697800000000001</v>
      </c>
      <c r="I9" s="48">
        <v>17.232199999999999</v>
      </c>
      <c r="J9" s="48">
        <v>19.636700000000001</v>
      </c>
      <c r="K9" s="48">
        <v>19.316099999999999</v>
      </c>
      <c r="L9" s="48">
        <v>19.369499999999999</v>
      </c>
      <c r="M9" s="48">
        <v>18.9955</v>
      </c>
      <c r="N9" s="48">
        <v>17.739799999999999</v>
      </c>
      <c r="O9" s="48">
        <v>17.152000000000001</v>
      </c>
      <c r="P9" s="48">
        <v>17.125299999999999</v>
      </c>
      <c r="Q9" s="48">
        <v>17.659600000000001</v>
      </c>
      <c r="R9" s="48">
        <f t="shared" si="1"/>
        <v>16.697800000000001</v>
      </c>
      <c r="S9" s="48">
        <f t="shared" si="2"/>
        <v>73.310199999999995</v>
      </c>
      <c r="V9" s="1" t="s">
        <v>56</v>
      </c>
      <c r="W9">
        <v>72.315336363636348</v>
      </c>
      <c r="X9">
        <v>43.536154545454551</v>
      </c>
      <c r="Y9">
        <v>24.107463636363637</v>
      </c>
      <c r="Z9">
        <v>15.439236363636365</v>
      </c>
      <c r="AA9">
        <v>13.948918181818184</v>
      </c>
      <c r="AB9">
        <v>11.178745454545455</v>
      </c>
      <c r="AC9">
        <v>10.360409090909092</v>
      </c>
      <c r="AD9">
        <v>10.495972727272727</v>
      </c>
      <c r="AE9">
        <v>10.266618181818183</v>
      </c>
      <c r="AF9">
        <v>10.179145454545454</v>
      </c>
      <c r="AG9">
        <v>10.145145454545455</v>
      </c>
      <c r="AH9">
        <v>9.8342454545454547</v>
      </c>
      <c r="AI9">
        <v>9.4677454545454527</v>
      </c>
      <c r="AJ9">
        <v>9.4412090909090907</v>
      </c>
      <c r="AK9">
        <v>9.3586000000000009</v>
      </c>
      <c r="AL9">
        <v>9.5897000000000006</v>
      </c>
    </row>
    <row r="10" spans="1:51">
      <c r="A10" s="1" t="s">
        <v>64</v>
      </c>
      <c r="B10" s="48">
        <v>83.386799999999994</v>
      </c>
      <c r="C10" s="48">
        <v>57.383600000000001</v>
      </c>
      <c r="D10" s="48">
        <v>61.717500000000001</v>
      </c>
      <c r="E10" s="48">
        <v>33.172800000000002</v>
      </c>
      <c r="F10" s="48">
        <v>30.8186</v>
      </c>
      <c r="G10" s="48">
        <v>31.808499999999999</v>
      </c>
      <c r="H10" s="48">
        <v>30.8186</v>
      </c>
      <c r="I10" s="48">
        <v>29.7485</v>
      </c>
      <c r="J10" s="48">
        <v>32.209699999999998</v>
      </c>
      <c r="K10" s="48">
        <v>32.610999999999997</v>
      </c>
      <c r="L10" s="48">
        <v>32.450499999999998</v>
      </c>
      <c r="M10" s="48">
        <v>31.861999999999998</v>
      </c>
      <c r="N10" s="48">
        <v>29.2135</v>
      </c>
      <c r="O10" s="48">
        <v>31.3002</v>
      </c>
      <c r="P10" s="48">
        <v>30.123100000000001</v>
      </c>
      <c r="Q10" s="48">
        <v>30.711600000000001</v>
      </c>
      <c r="R10" s="48">
        <f t="shared" si="1"/>
        <v>29.2135</v>
      </c>
      <c r="S10" s="48">
        <f t="shared" si="2"/>
        <v>83.386799999999994</v>
      </c>
      <c r="V10" s="1" t="s">
        <v>58</v>
      </c>
      <c r="W10">
        <v>72.560781818181809</v>
      </c>
      <c r="X10">
        <v>58.637909090909098</v>
      </c>
      <c r="Y10">
        <v>39.350090909090909</v>
      </c>
      <c r="Z10">
        <v>27.02161818181818</v>
      </c>
      <c r="AA10">
        <v>23.023372727272729</v>
      </c>
      <c r="AB10">
        <v>15.525609090909088</v>
      </c>
      <c r="AC10">
        <v>12.52140909090909</v>
      </c>
      <c r="AD10">
        <v>12.445863636363638</v>
      </c>
      <c r="AE10">
        <v>9.6704636363636354</v>
      </c>
      <c r="AF10">
        <v>9.0568272727272738</v>
      </c>
      <c r="AG10">
        <v>9.0029909090909097</v>
      </c>
      <c r="AH10">
        <v>8.8749909090909096</v>
      </c>
      <c r="AI10">
        <v>8.3359181818181813</v>
      </c>
      <c r="AJ10">
        <v>8.282563636363637</v>
      </c>
      <c r="AK10">
        <v>8.2366181818181818</v>
      </c>
      <c r="AL10">
        <v>8.1513000000000009</v>
      </c>
    </row>
    <row r="11" spans="1:51">
      <c r="A11" s="1" t="s">
        <v>66</v>
      </c>
      <c r="B11" s="48">
        <v>68.157499999999999</v>
      </c>
      <c r="C11" s="48">
        <v>60.792700000000004</v>
      </c>
      <c r="D11" s="48">
        <v>25.602599999999999</v>
      </c>
      <c r="E11" s="48">
        <v>23.540400000000002</v>
      </c>
      <c r="F11" s="48">
        <v>23.031600000000001</v>
      </c>
      <c r="G11" s="48">
        <v>19.4162</v>
      </c>
      <c r="H11" s="48">
        <v>18.505600000000001</v>
      </c>
      <c r="I11" s="48">
        <v>17.9968</v>
      </c>
      <c r="J11" s="48">
        <v>17.728999999999999</v>
      </c>
      <c r="K11" s="48">
        <v>17.353999999999999</v>
      </c>
      <c r="L11" s="48">
        <v>17.0059</v>
      </c>
      <c r="M11" s="48">
        <v>15.773999999999999</v>
      </c>
      <c r="N11" s="48">
        <v>16.202500000000001</v>
      </c>
      <c r="O11" s="48">
        <v>15.586499999999999</v>
      </c>
      <c r="P11" s="48">
        <v>14.408099999999999</v>
      </c>
      <c r="Q11" s="48">
        <v>14.809900000000001</v>
      </c>
      <c r="R11" s="48">
        <f t="shared" si="1"/>
        <v>14.408099999999999</v>
      </c>
      <c r="S11" s="48">
        <f t="shared" si="2"/>
        <v>68.157499999999999</v>
      </c>
    </row>
    <row r="12" spans="1:51">
      <c r="A12" s="1" t="s">
        <v>67</v>
      </c>
      <c r="B12" s="48">
        <v>60.993899999999996</v>
      </c>
      <c r="C12" s="48">
        <v>27.357700000000001</v>
      </c>
      <c r="D12" s="48">
        <v>17.499300000000002</v>
      </c>
      <c r="E12" s="48">
        <v>15.629200000000001</v>
      </c>
      <c r="F12" s="48">
        <v>15.362</v>
      </c>
      <c r="G12" s="48">
        <v>6.2784000000000004</v>
      </c>
      <c r="H12" s="48">
        <v>6.5456000000000003</v>
      </c>
      <c r="I12" s="48">
        <v>7.3470000000000004</v>
      </c>
      <c r="J12" s="48">
        <v>6.5990000000000002</v>
      </c>
      <c r="K12" s="48">
        <v>7.2134999999999998</v>
      </c>
      <c r="L12" s="48">
        <v>6.9462999999999999</v>
      </c>
      <c r="M12" s="48">
        <v>7.5875000000000004</v>
      </c>
      <c r="N12" s="48">
        <v>8.0951000000000004</v>
      </c>
      <c r="O12" s="48">
        <v>7.4539</v>
      </c>
      <c r="P12" s="48">
        <v>7.4272</v>
      </c>
      <c r="Q12" s="48">
        <v>7.7210999999999999</v>
      </c>
      <c r="R12" s="48">
        <f t="shared" si="1"/>
        <v>6.2784000000000004</v>
      </c>
      <c r="S12" s="48">
        <f t="shared" si="2"/>
        <v>60.993899999999996</v>
      </c>
    </row>
    <row r="13" spans="1:51">
      <c r="A13" s="1" t="s">
        <v>68</v>
      </c>
      <c r="B13" s="48">
        <v>78.915000000000006</v>
      </c>
      <c r="C13" s="48">
        <v>39.310499999999998</v>
      </c>
      <c r="D13" s="48">
        <v>22.1005</v>
      </c>
      <c r="E13" s="48">
        <v>6.4939</v>
      </c>
      <c r="F13" s="48">
        <v>6.4404000000000003</v>
      </c>
      <c r="G13" s="48">
        <v>5.5585000000000004</v>
      </c>
      <c r="H13" s="48">
        <v>5.7723000000000004</v>
      </c>
      <c r="I13" s="48">
        <v>5.5317999999999996</v>
      </c>
      <c r="J13" s="48">
        <v>5.9861000000000004</v>
      </c>
      <c r="K13" s="48">
        <v>4.4896000000000003</v>
      </c>
      <c r="L13" s="48">
        <v>5.1041999999999996</v>
      </c>
      <c r="M13" s="48">
        <v>4.8636999999999997</v>
      </c>
      <c r="N13" s="48">
        <v>5.5585000000000004</v>
      </c>
      <c r="O13" s="48">
        <v>5.2111000000000001</v>
      </c>
      <c r="P13" s="48">
        <v>5.5585000000000004</v>
      </c>
      <c r="Q13" s="48">
        <v>5.8258000000000001</v>
      </c>
      <c r="R13" s="48">
        <f t="shared" si="1"/>
        <v>4.4896000000000003</v>
      </c>
      <c r="S13" s="48">
        <f t="shared" si="2"/>
        <v>78.915000000000006</v>
      </c>
    </row>
    <row r="14" spans="1:51">
      <c r="A14" s="1" t="s">
        <v>4</v>
      </c>
      <c r="B14" s="48">
        <f>AVERAGE(B3:B13)</f>
        <v>72.315336363636348</v>
      </c>
      <c r="C14" s="48">
        <f t="shared" ref="C14:Q14" si="4">AVERAGE(C3:C13)</f>
        <v>43.536154545454551</v>
      </c>
      <c r="D14" s="48">
        <f t="shared" si="4"/>
        <v>24.107463636363637</v>
      </c>
      <c r="E14" s="48">
        <f t="shared" si="4"/>
        <v>15.439236363636365</v>
      </c>
      <c r="F14" s="48">
        <f t="shared" si="4"/>
        <v>13.948918181818184</v>
      </c>
      <c r="G14" s="48">
        <f t="shared" si="4"/>
        <v>11.178745454545455</v>
      </c>
      <c r="H14" s="48">
        <f t="shared" si="4"/>
        <v>10.360409090909092</v>
      </c>
      <c r="I14" s="48">
        <f t="shared" si="4"/>
        <v>10.495972727272727</v>
      </c>
      <c r="J14" s="48">
        <f t="shared" si="4"/>
        <v>10.266618181818183</v>
      </c>
      <c r="K14" s="48">
        <f t="shared" si="4"/>
        <v>10.179145454545454</v>
      </c>
      <c r="L14" s="48">
        <f t="shared" si="4"/>
        <v>10.145145454545455</v>
      </c>
      <c r="M14" s="48">
        <f t="shared" si="4"/>
        <v>9.8342454545454547</v>
      </c>
      <c r="N14" s="48">
        <f t="shared" si="4"/>
        <v>9.4677454545454527</v>
      </c>
      <c r="O14" s="48">
        <f t="shared" si="4"/>
        <v>9.4412090909090907</v>
      </c>
      <c r="P14" s="48">
        <f t="shared" si="4"/>
        <v>9.3586000000000009</v>
      </c>
      <c r="Q14" s="48">
        <f t="shared" si="4"/>
        <v>9.5897000000000006</v>
      </c>
    </row>
    <row r="16" spans="1:51">
      <c r="B16" s="57" t="s">
        <v>57</v>
      </c>
      <c r="C16" s="58"/>
      <c r="D16" s="58"/>
      <c r="E16" s="58"/>
      <c r="F16" s="58"/>
      <c r="G16" s="58"/>
      <c r="H16" s="58"/>
      <c r="I16" s="58"/>
      <c r="J16" s="58"/>
      <c r="K16" s="58"/>
      <c r="L16" s="58"/>
      <c r="M16" s="58"/>
      <c r="N16" s="58"/>
      <c r="O16" s="58"/>
      <c r="P16" s="58"/>
      <c r="Q16" s="59"/>
      <c r="T16" s="49"/>
    </row>
    <row r="17" spans="1:39">
      <c r="A17" s="1" t="s">
        <v>0</v>
      </c>
      <c r="B17" s="48">
        <v>77.087199999999996</v>
      </c>
      <c r="C17" s="48">
        <v>26.433700000000002</v>
      </c>
      <c r="D17" s="48">
        <v>24.459900000000001</v>
      </c>
      <c r="E17" s="48">
        <v>12.4033</v>
      </c>
      <c r="F17" s="48">
        <v>11.229699999999999</v>
      </c>
      <c r="G17" s="48">
        <v>3.1741999999999999</v>
      </c>
      <c r="H17" s="48">
        <v>2.7206999999999999</v>
      </c>
      <c r="I17" s="48">
        <v>2.1871999999999998</v>
      </c>
      <c r="J17" s="48">
        <v>1.3337000000000001</v>
      </c>
      <c r="K17" s="48">
        <v>1.1203000000000001</v>
      </c>
      <c r="L17" s="48">
        <v>1.2270000000000001</v>
      </c>
      <c r="M17" s="48">
        <v>1.4137</v>
      </c>
      <c r="N17" s="48">
        <v>1.3604000000000001</v>
      </c>
      <c r="O17" s="48">
        <v>1.4137</v>
      </c>
      <c r="P17" s="48">
        <v>1.4937</v>
      </c>
      <c r="Q17" s="48">
        <v>1.5204</v>
      </c>
      <c r="R17" s="48">
        <f t="shared" ref="R17:R55" si="5">MIN(B17:Q17)</f>
        <v>1.1203000000000001</v>
      </c>
      <c r="S17" s="48">
        <f t="shared" ref="S17:S55" si="6">MAX(B17:Q17)</f>
        <v>77.087199999999996</v>
      </c>
    </row>
    <row r="18" spans="1:39">
      <c r="A18" s="1" t="s">
        <v>1</v>
      </c>
      <c r="B18" s="48">
        <v>70.187200000000004</v>
      </c>
      <c r="C18" s="48">
        <v>39.090899999999998</v>
      </c>
      <c r="D18" s="48">
        <v>2.5400999999999998</v>
      </c>
      <c r="E18" s="48">
        <v>0.58819999999999995</v>
      </c>
      <c r="F18" s="48">
        <v>1.2032</v>
      </c>
      <c r="G18" s="48">
        <v>0.50800000000000001</v>
      </c>
      <c r="H18" s="48">
        <v>0.64170000000000005</v>
      </c>
      <c r="I18" s="48">
        <v>0.50800000000000001</v>
      </c>
      <c r="J18" s="48">
        <v>0.45450000000000002</v>
      </c>
      <c r="K18" s="48">
        <v>0.45450000000000002</v>
      </c>
      <c r="L18" s="48">
        <v>0.53480000000000005</v>
      </c>
      <c r="M18" s="48">
        <v>0.45450000000000002</v>
      </c>
      <c r="N18" s="48">
        <v>0.45450000000000002</v>
      </c>
      <c r="O18" s="48">
        <v>0.58819999999999995</v>
      </c>
      <c r="P18" s="48">
        <v>0.72189999999999999</v>
      </c>
      <c r="Q18" s="48">
        <v>0.77539999999999998</v>
      </c>
      <c r="R18" s="48">
        <f t="shared" si="5"/>
        <v>0.45450000000000002</v>
      </c>
      <c r="S18" s="48">
        <f t="shared" si="6"/>
        <v>70.187200000000004</v>
      </c>
    </row>
    <row r="19" spans="1:39">
      <c r="A19" s="1" t="s">
        <v>2</v>
      </c>
      <c r="B19" s="48">
        <v>76.576300000000003</v>
      </c>
      <c r="C19" s="48">
        <v>49.047499999999999</v>
      </c>
      <c r="D19" s="48">
        <v>29.8095</v>
      </c>
      <c r="E19" s="48">
        <v>7.6200999999999999</v>
      </c>
      <c r="F19" s="48">
        <v>5.6614000000000004</v>
      </c>
      <c r="G19" s="48">
        <v>5.4736000000000002</v>
      </c>
      <c r="H19" s="48">
        <v>5.3125999999999998</v>
      </c>
      <c r="I19" s="48">
        <v>6.0907</v>
      </c>
      <c r="J19" s="48">
        <v>5.4199000000000002</v>
      </c>
      <c r="K19" s="48">
        <v>5.5271999999999997</v>
      </c>
      <c r="L19" s="48">
        <v>5.7150999999999996</v>
      </c>
      <c r="M19" s="48">
        <v>5.6614000000000004</v>
      </c>
      <c r="N19" s="48">
        <v>5.5271999999999997</v>
      </c>
      <c r="O19" s="48">
        <v>5.3662000000000001</v>
      </c>
      <c r="P19" s="48">
        <v>6.1174999999999997</v>
      </c>
      <c r="Q19" s="48">
        <v>5.4736000000000002</v>
      </c>
      <c r="R19" s="48">
        <f t="shared" si="5"/>
        <v>5.3125999999999998</v>
      </c>
      <c r="S19" s="48">
        <f t="shared" si="6"/>
        <v>76.576300000000003</v>
      </c>
    </row>
    <row r="20" spans="1:39">
      <c r="A20" s="1" t="s">
        <v>3</v>
      </c>
      <c r="B20" s="48">
        <v>68.467500000000001</v>
      </c>
      <c r="C20" s="48">
        <v>27.627700000000001</v>
      </c>
      <c r="D20" s="48">
        <v>20.8612</v>
      </c>
      <c r="E20" s="48">
        <v>12.8644</v>
      </c>
      <c r="F20" s="48">
        <v>12.998100000000001</v>
      </c>
      <c r="G20" s="48">
        <v>13.426</v>
      </c>
      <c r="H20" s="48">
        <v>15.1645</v>
      </c>
      <c r="I20" s="48">
        <v>13.907500000000001</v>
      </c>
      <c r="J20" s="48">
        <v>13.747</v>
      </c>
      <c r="K20" s="48">
        <v>13.853999999999999</v>
      </c>
      <c r="L20" s="48">
        <v>13.747</v>
      </c>
      <c r="M20" s="48">
        <v>13.426</v>
      </c>
      <c r="N20" s="48">
        <v>13.907500000000001</v>
      </c>
      <c r="O20" s="48">
        <v>13.961</v>
      </c>
      <c r="P20" s="48">
        <v>14.3354</v>
      </c>
      <c r="Q20" s="48">
        <v>14.6296</v>
      </c>
      <c r="R20" s="48">
        <f t="shared" si="5"/>
        <v>12.8644</v>
      </c>
      <c r="S20" s="48">
        <f t="shared" si="6"/>
        <v>68.467500000000001</v>
      </c>
    </row>
    <row r="21" spans="1:39">
      <c r="A21" s="1" t="s">
        <v>46</v>
      </c>
      <c r="B21" s="48">
        <v>75.261300000000006</v>
      </c>
      <c r="C21" s="48">
        <v>33.583500000000001</v>
      </c>
      <c r="D21" s="48">
        <v>21.897600000000001</v>
      </c>
      <c r="E21" s="48">
        <v>16.9392</v>
      </c>
      <c r="F21" s="48">
        <v>11.3642</v>
      </c>
      <c r="G21" s="48">
        <v>6.9954000000000001</v>
      </c>
      <c r="H21" s="48">
        <v>7.3707000000000003</v>
      </c>
      <c r="I21" s="48">
        <v>7.5046999999999997</v>
      </c>
      <c r="J21" s="48">
        <v>8.1478999999999999</v>
      </c>
      <c r="K21" s="48">
        <v>8.2284000000000006</v>
      </c>
      <c r="L21" s="48">
        <v>8.6303999999999998</v>
      </c>
      <c r="M21" s="48">
        <v>8.9252000000000002</v>
      </c>
      <c r="N21" s="48">
        <v>7.5583</v>
      </c>
      <c r="O21" s="48">
        <v>7.7458999999999998</v>
      </c>
      <c r="P21" s="48">
        <v>8.5231999999999992</v>
      </c>
      <c r="Q21" s="48">
        <v>9.7025000000000006</v>
      </c>
      <c r="R21" s="48">
        <f t="shared" si="5"/>
        <v>6.9954000000000001</v>
      </c>
      <c r="S21" s="48">
        <f t="shared" si="6"/>
        <v>75.261300000000006</v>
      </c>
    </row>
    <row r="22" spans="1:39">
      <c r="A22" s="1" t="s">
        <v>63</v>
      </c>
      <c r="B22" s="48">
        <v>76.019199999999998</v>
      </c>
      <c r="C22" s="48">
        <v>40.714100000000002</v>
      </c>
      <c r="D22" s="48">
        <v>38.555799999999998</v>
      </c>
      <c r="E22" s="48">
        <v>27.870999999999999</v>
      </c>
      <c r="F22" s="48">
        <v>26.272300000000001</v>
      </c>
      <c r="G22" s="48">
        <v>13.5625</v>
      </c>
      <c r="H22" s="48">
        <v>13.908899999999999</v>
      </c>
      <c r="I22" s="48">
        <v>11.5108</v>
      </c>
      <c r="J22" s="48">
        <v>8.2600999999999996</v>
      </c>
      <c r="K22" s="48">
        <v>10.818</v>
      </c>
      <c r="L22" s="48">
        <v>9.4590999999999994</v>
      </c>
      <c r="M22" s="48">
        <v>9.1127000000000002</v>
      </c>
      <c r="N22" s="48">
        <v>7.8604000000000003</v>
      </c>
      <c r="O22" s="48">
        <v>7.5938999999999997</v>
      </c>
      <c r="P22" s="48">
        <v>7.4873000000000003</v>
      </c>
      <c r="Q22" s="48">
        <v>6.8212000000000002</v>
      </c>
      <c r="R22" s="48">
        <f t="shared" si="5"/>
        <v>6.8212000000000002</v>
      </c>
      <c r="S22" s="48">
        <f t="shared" si="6"/>
        <v>76.019199999999998</v>
      </c>
    </row>
    <row r="23" spans="1:39">
      <c r="A23" s="1" t="s">
        <v>65</v>
      </c>
      <c r="B23" s="48">
        <v>69.837000000000003</v>
      </c>
      <c r="C23" s="48">
        <v>33.021599999999999</v>
      </c>
      <c r="D23" s="48">
        <v>29.2546</v>
      </c>
      <c r="E23" s="48">
        <v>22.228200000000001</v>
      </c>
      <c r="F23" s="48">
        <v>30.536999999999999</v>
      </c>
      <c r="G23" s="48">
        <v>23.350300000000001</v>
      </c>
      <c r="H23" s="48">
        <v>21.346499999999999</v>
      </c>
      <c r="I23" s="48">
        <v>26.2089</v>
      </c>
      <c r="J23" s="48">
        <v>24.445599999999999</v>
      </c>
      <c r="K23" s="48">
        <v>25.006699999999999</v>
      </c>
      <c r="L23" s="48">
        <v>24.125</v>
      </c>
      <c r="M23" s="48">
        <v>24.766200000000001</v>
      </c>
      <c r="N23" s="48">
        <v>23.350300000000001</v>
      </c>
      <c r="O23" s="48">
        <v>23.0564</v>
      </c>
      <c r="P23" s="48">
        <v>22.922799999999999</v>
      </c>
      <c r="Q23" s="48">
        <v>21.960999999999999</v>
      </c>
      <c r="R23" s="48">
        <f t="shared" si="5"/>
        <v>21.346499999999999</v>
      </c>
      <c r="S23" s="48">
        <f t="shared" si="6"/>
        <v>69.837000000000003</v>
      </c>
    </row>
    <row r="24" spans="1:39">
      <c r="A24" s="1" t="s">
        <v>64</v>
      </c>
      <c r="B24" s="48">
        <v>78.0364</v>
      </c>
      <c r="C24" s="48">
        <v>65.114999999999995</v>
      </c>
      <c r="D24" s="48">
        <v>65.462800000000001</v>
      </c>
      <c r="E24" s="48">
        <v>40.877499999999998</v>
      </c>
      <c r="F24" s="48">
        <v>39.218800000000002</v>
      </c>
      <c r="G24" s="48">
        <v>39.9679</v>
      </c>
      <c r="H24" s="48">
        <v>38.844299999999997</v>
      </c>
      <c r="I24" s="48">
        <v>38.282499999999999</v>
      </c>
      <c r="J24" s="48">
        <v>37.265900000000002</v>
      </c>
      <c r="K24" s="48">
        <v>37.6404</v>
      </c>
      <c r="L24" s="48">
        <v>38.576799999999999</v>
      </c>
      <c r="M24" s="48">
        <v>38.4163</v>
      </c>
      <c r="N24" s="48">
        <v>37.158900000000003</v>
      </c>
      <c r="O24" s="48">
        <v>37.078699999999998</v>
      </c>
      <c r="P24" s="48">
        <v>36.570399999999999</v>
      </c>
      <c r="Q24" s="48">
        <v>36.302799999999998</v>
      </c>
      <c r="R24" s="48">
        <f t="shared" si="5"/>
        <v>36.302799999999998</v>
      </c>
      <c r="S24" s="48">
        <f t="shared" si="6"/>
        <v>78.0364</v>
      </c>
    </row>
    <row r="25" spans="1:39">
      <c r="A25" s="1" t="s">
        <v>66</v>
      </c>
      <c r="B25" s="48">
        <v>71.987099999999998</v>
      </c>
      <c r="C25" s="48">
        <v>40.144599999999997</v>
      </c>
      <c r="D25" s="48">
        <v>33.744</v>
      </c>
      <c r="E25" s="48">
        <v>31.306899999999999</v>
      </c>
      <c r="F25" s="48">
        <v>28.950199999999999</v>
      </c>
      <c r="G25" s="48">
        <v>23.0852</v>
      </c>
      <c r="H25" s="48">
        <v>23.031600000000001</v>
      </c>
      <c r="I25" s="48">
        <v>18.398499999999999</v>
      </c>
      <c r="J25" s="48">
        <v>21.7193</v>
      </c>
      <c r="K25" s="48">
        <v>19.309100000000001</v>
      </c>
      <c r="L25" s="48">
        <v>19.255500000000001</v>
      </c>
      <c r="M25" s="48">
        <v>19.4162</v>
      </c>
      <c r="N25" s="48">
        <v>17.380800000000001</v>
      </c>
      <c r="O25" s="48">
        <v>18.264600000000002</v>
      </c>
      <c r="P25" s="48">
        <v>18.318200000000001</v>
      </c>
      <c r="Q25" s="48">
        <v>17.0059</v>
      </c>
      <c r="R25" s="48">
        <f t="shared" si="5"/>
        <v>17.0059</v>
      </c>
      <c r="S25" s="48">
        <f t="shared" si="6"/>
        <v>71.987099999999998</v>
      </c>
    </row>
    <row r="26" spans="1:39">
      <c r="A26" s="1" t="s">
        <v>67</v>
      </c>
      <c r="B26" s="48">
        <v>57.093200000000003</v>
      </c>
      <c r="C26" s="48">
        <v>32.006399999999999</v>
      </c>
      <c r="D26" s="48">
        <v>34.464300000000001</v>
      </c>
      <c r="E26" s="48">
        <v>33.101799999999997</v>
      </c>
      <c r="F26" s="48">
        <v>14.3468</v>
      </c>
      <c r="G26" s="48">
        <v>9.5378000000000007</v>
      </c>
      <c r="H26" s="48">
        <v>9.5912000000000006</v>
      </c>
      <c r="I26" s="48">
        <v>10.3126</v>
      </c>
      <c r="J26" s="48">
        <v>8.6829000000000001</v>
      </c>
      <c r="K26" s="48">
        <v>9.5645000000000007</v>
      </c>
      <c r="L26" s="48">
        <v>8.8698999999999995</v>
      </c>
      <c r="M26" s="48">
        <v>9.0836000000000006</v>
      </c>
      <c r="N26" s="48">
        <v>8.7363</v>
      </c>
      <c r="O26" s="48">
        <v>8.2553999999999998</v>
      </c>
      <c r="P26" s="48">
        <v>8.2820999999999998</v>
      </c>
      <c r="Q26" s="48">
        <v>8.5493000000000006</v>
      </c>
      <c r="R26" s="48">
        <f t="shared" si="5"/>
        <v>8.2553999999999998</v>
      </c>
      <c r="S26" s="48">
        <f t="shared" si="6"/>
        <v>57.093200000000003</v>
      </c>
    </row>
    <row r="27" spans="1:39">
      <c r="A27" s="1" t="s">
        <v>68</v>
      </c>
      <c r="B27" s="48">
        <v>79.743499999999997</v>
      </c>
      <c r="C27" s="48">
        <v>55.2913</v>
      </c>
      <c r="D27" s="48">
        <v>33.858899999999998</v>
      </c>
      <c r="E27" s="48">
        <v>8.7119</v>
      </c>
      <c r="F27" s="48">
        <v>8.8722999999999992</v>
      </c>
      <c r="G27" s="48">
        <v>9.0861000000000001</v>
      </c>
      <c r="H27" s="48">
        <v>8.1774000000000004</v>
      </c>
      <c r="I27" s="48">
        <v>7.6162000000000001</v>
      </c>
      <c r="J27" s="48">
        <v>6.9481999999999999</v>
      </c>
      <c r="K27" s="48">
        <v>5.5852000000000004</v>
      </c>
      <c r="L27" s="48">
        <v>5.7455999999999996</v>
      </c>
      <c r="M27" s="48">
        <v>5.4783999999999997</v>
      </c>
      <c r="N27" s="48">
        <v>6.6542000000000003</v>
      </c>
      <c r="O27" s="48">
        <v>5.5585000000000004</v>
      </c>
      <c r="P27" s="48">
        <v>6.1196999999999999</v>
      </c>
      <c r="Q27" s="48">
        <v>6.3068</v>
      </c>
      <c r="R27" s="48">
        <f t="shared" si="5"/>
        <v>5.4783999999999997</v>
      </c>
      <c r="S27" s="48">
        <f t="shared" si="6"/>
        <v>79.743499999999997</v>
      </c>
    </row>
    <row r="28" spans="1:39">
      <c r="A28" s="1" t="s">
        <v>4</v>
      </c>
      <c r="B28" s="48">
        <f>AVERAGE(B17:B27)</f>
        <v>72.754172727272731</v>
      </c>
      <c r="C28" s="48">
        <f t="shared" ref="C28:Q28" si="7">AVERAGE(C17:C27)</f>
        <v>40.188754545454543</v>
      </c>
      <c r="D28" s="48">
        <f t="shared" si="7"/>
        <v>30.446245454545455</v>
      </c>
      <c r="E28" s="48">
        <f t="shared" si="7"/>
        <v>19.501136363636363</v>
      </c>
      <c r="F28" s="48">
        <f t="shared" si="7"/>
        <v>17.332181818181819</v>
      </c>
      <c r="G28" s="48">
        <f t="shared" si="7"/>
        <v>13.469727272727273</v>
      </c>
      <c r="H28" s="48">
        <f t="shared" si="7"/>
        <v>13.282736363636365</v>
      </c>
      <c r="I28" s="48">
        <f t="shared" si="7"/>
        <v>12.957054545454543</v>
      </c>
      <c r="J28" s="48">
        <f t="shared" si="7"/>
        <v>12.402272727272729</v>
      </c>
      <c r="K28" s="48">
        <f t="shared" si="7"/>
        <v>12.464390909090907</v>
      </c>
      <c r="L28" s="48">
        <f t="shared" si="7"/>
        <v>12.353290909090907</v>
      </c>
      <c r="M28" s="48">
        <f t="shared" si="7"/>
        <v>12.377654545454543</v>
      </c>
      <c r="N28" s="48">
        <f t="shared" si="7"/>
        <v>11.813527272727272</v>
      </c>
      <c r="O28" s="48">
        <f t="shared" si="7"/>
        <v>11.716590909090909</v>
      </c>
      <c r="P28" s="48">
        <f t="shared" si="7"/>
        <v>11.89929090909091</v>
      </c>
      <c r="Q28" s="48">
        <f t="shared" si="7"/>
        <v>11.731681818181817</v>
      </c>
    </row>
    <row r="30" spans="1:39">
      <c r="B30" s="57" t="s">
        <v>58</v>
      </c>
      <c r="C30" s="58"/>
      <c r="D30" s="58"/>
      <c r="E30" s="58"/>
      <c r="F30" s="58"/>
      <c r="G30" s="58"/>
      <c r="H30" s="58"/>
      <c r="I30" s="58"/>
      <c r="J30" s="58"/>
      <c r="K30" s="58"/>
      <c r="L30" s="58"/>
      <c r="M30" s="58"/>
      <c r="N30" s="58"/>
      <c r="O30" s="58"/>
      <c r="P30" s="58"/>
      <c r="Q30" s="59"/>
      <c r="T30" s="49"/>
    </row>
    <row r="31" spans="1:39">
      <c r="A31" s="1" t="s">
        <v>0</v>
      </c>
      <c r="B31" s="48">
        <v>77.727400000000003</v>
      </c>
      <c r="C31" s="48">
        <v>43.158200000000001</v>
      </c>
      <c r="D31" s="48">
        <v>38.063499999999998</v>
      </c>
      <c r="E31" s="48">
        <v>19.7119</v>
      </c>
      <c r="F31" s="48">
        <v>17.124600000000001</v>
      </c>
      <c r="G31" s="48">
        <v>28.861000000000001</v>
      </c>
      <c r="H31" s="48">
        <v>2.7473999999999998</v>
      </c>
      <c r="I31" s="48">
        <v>5.8148999999999997</v>
      </c>
      <c r="J31" s="48">
        <v>5.3880999999999997</v>
      </c>
      <c r="K31" s="48">
        <v>2.4272999999999998</v>
      </c>
      <c r="L31" s="48">
        <v>2.0539000000000001</v>
      </c>
      <c r="M31" s="48">
        <v>1.7071000000000001</v>
      </c>
      <c r="N31" s="48">
        <v>0.42680000000000001</v>
      </c>
      <c r="O31" s="48">
        <v>0.61350000000000005</v>
      </c>
      <c r="P31" s="48">
        <v>0.80020000000000002</v>
      </c>
      <c r="Q31" s="48">
        <v>0.85360000000000003</v>
      </c>
      <c r="R31" s="48">
        <f t="shared" si="5"/>
        <v>0.42680000000000001</v>
      </c>
      <c r="S31" s="48">
        <f t="shared" si="6"/>
        <v>77.727400000000003</v>
      </c>
    </row>
    <row r="32" spans="1:39">
      <c r="A32" s="1" t="s">
        <v>1</v>
      </c>
      <c r="B32" s="48">
        <v>71.9251</v>
      </c>
      <c r="C32" s="48">
        <v>65.668400000000005</v>
      </c>
      <c r="D32" s="48">
        <v>20.320900000000002</v>
      </c>
      <c r="E32" s="48">
        <v>10</v>
      </c>
      <c r="F32" s="48">
        <v>8.6096000000000004</v>
      </c>
      <c r="G32" s="48">
        <v>0.18720000000000001</v>
      </c>
      <c r="H32" s="48">
        <v>0.13370000000000001</v>
      </c>
      <c r="I32" s="48">
        <v>1.8716999999999999</v>
      </c>
      <c r="J32" s="48">
        <v>0.16039999999999999</v>
      </c>
      <c r="K32" s="48">
        <v>0.18720000000000001</v>
      </c>
      <c r="L32" s="48">
        <v>0.16039999999999999</v>
      </c>
      <c r="M32" s="48">
        <v>0.18720000000000001</v>
      </c>
      <c r="N32" s="48">
        <v>0.18720000000000001</v>
      </c>
      <c r="O32" s="48">
        <v>0.18720000000000001</v>
      </c>
      <c r="P32" s="48">
        <v>0.24060000000000001</v>
      </c>
      <c r="Q32" s="48">
        <v>0.21390000000000001</v>
      </c>
      <c r="R32" s="48">
        <f t="shared" si="5"/>
        <v>0.13370000000000001</v>
      </c>
      <c r="S32" s="48">
        <f t="shared" si="6"/>
        <v>71.9251</v>
      </c>
      <c r="X32">
        <v>0.39173226741725098</v>
      </c>
      <c r="Y32">
        <v>0.52717373728352401</v>
      </c>
      <c r="Z32">
        <v>0.60545728398556897</v>
      </c>
      <c r="AA32">
        <v>0.71051852624162704</v>
      </c>
      <c r="AB32">
        <v>0.74451743319407304</v>
      </c>
      <c r="AC32">
        <v>0.79093669573793801</v>
      </c>
      <c r="AD32">
        <v>0.81598166343201495</v>
      </c>
      <c r="AE32">
        <v>0.81766537037869402</v>
      </c>
      <c r="AF32">
        <v>0.87835772595741801</v>
      </c>
      <c r="AG32">
        <v>0.89258206551013597</v>
      </c>
      <c r="AH32">
        <v>0.90812013922432799</v>
      </c>
      <c r="AI32">
        <v>0.92241619140954301</v>
      </c>
      <c r="AJ32">
        <v>0.94399555065242902</v>
      </c>
      <c r="AK32">
        <v>0.98238989774282504</v>
      </c>
      <c r="AL32">
        <v>0.98194691895078001</v>
      </c>
      <c r="AM32">
        <v>0.99186518523448897</v>
      </c>
    </row>
    <row r="33" spans="1:39">
      <c r="A33" s="1" t="s">
        <v>2</v>
      </c>
      <c r="B33" s="48">
        <v>79.742400000000004</v>
      </c>
      <c r="C33" s="48">
        <v>66.595100000000002</v>
      </c>
      <c r="D33" s="48">
        <v>43.788600000000002</v>
      </c>
      <c r="E33" s="48">
        <v>16.608499999999999</v>
      </c>
      <c r="F33" s="48">
        <v>13.2546</v>
      </c>
      <c r="G33" s="48">
        <v>11.4033</v>
      </c>
      <c r="H33" s="48">
        <v>9.1762999999999995</v>
      </c>
      <c r="I33" s="48">
        <v>9.5251000000000001</v>
      </c>
      <c r="J33" s="48">
        <v>4.2662000000000004</v>
      </c>
      <c r="K33" s="48">
        <v>4.3734999999999999</v>
      </c>
      <c r="L33" s="48">
        <v>4.4272</v>
      </c>
      <c r="M33" s="48">
        <v>4.6955</v>
      </c>
      <c r="N33" s="48">
        <v>5.0979000000000001</v>
      </c>
      <c r="O33" s="48">
        <v>4.7222999999999997</v>
      </c>
      <c r="P33" s="48">
        <v>5.2858000000000001</v>
      </c>
      <c r="Q33" s="48">
        <v>5.1516000000000002</v>
      </c>
      <c r="R33" s="48">
        <f t="shared" si="5"/>
        <v>4.2662000000000004</v>
      </c>
      <c r="S33" s="48">
        <f t="shared" si="6"/>
        <v>79.742400000000004</v>
      </c>
      <c r="X33">
        <v>0.39250311984778402</v>
      </c>
      <c r="Y33">
        <v>0.53323836262837898</v>
      </c>
      <c r="Z33">
        <v>0.61098079861903098</v>
      </c>
      <c r="AA33">
        <v>0.70916436601568</v>
      </c>
      <c r="AB33">
        <v>0.74993876675716298</v>
      </c>
      <c r="AC33">
        <v>0.77931216420169303</v>
      </c>
      <c r="AD33">
        <v>0.81552857047183602</v>
      </c>
      <c r="AE33">
        <v>0.81507149746651297</v>
      </c>
      <c r="AF33">
        <v>0.84882764812491096</v>
      </c>
      <c r="AG33">
        <v>0.86035050892040199</v>
      </c>
      <c r="AH33">
        <v>0.87538575101078697</v>
      </c>
      <c r="AI33">
        <v>0.886187453766621</v>
      </c>
      <c r="AJ33">
        <v>0.90868519700596095</v>
      </c>
      <c r="AK33">
        <v>0.94441141576614096</v>
      </c>
      <c r="AL33">
        <v>0.95084360655197397</v>
      </c>
      <c r="AM33">
        <v>0.96162129307932598</v>
      </c>
    </row>
    <row r="34" spans="1:39">
      <c r="A34" s="1" t="s">
        <v>3</v>
      </c>
      <c r="B34" s="48">
        <v>71.944400000000002</v>
      </c>
      <c r="C34" s="48">
        <v>53.998399999999997</v>
      </c>
      <c r="D34" s="48">
        <v>22.867100000000001</v>
      </c>
      <c r="E34" s="48">
        <v>19.3367</v>
      </c>
      <c r="F34" s="48">
        <v>20.9682</v>
      </c>
      <c r="G34" s="48">
        <v>12.061999999999999</v>
      </c>
      <c r="H34" s="48">
        <v>9.3607999999999993</v>
      </c>
      <c r="I34" s="48">
        <v>8.7456999999999994</v>
      </c>
      <c r="J34" s="48">
        <v>8.5584000000000007</v>
      </c>
      <c r="K34" s="48">
        <v>8.7723999999999993</v>
      </c>
      <c r="L34" s="48">
        <v>8.7456999999999994</v>
      </c>
      <c r="M34" s="48">
        <v>8.6921999999999997</v>
      </c>
      <c r="N34" s="48">
        <v>9.2003000000000004</v>
      </c>
      <c r="O34" s="48">
        <v>9.1468000000000007</v>
      </c>
      <c r="P34" s="48">
        <v>8.2108000000000008</v>
      </c>
      <c r="Q34" s="48">
        <v>8.7456999999999994</v>
      </c>
      <c r="R34" s="48">
        <f t="shared" si="5"/>
        <v>8.2108000000000008</v>
      </c>
      <c r="S34" s="48">
        <f t="shared" si="6"/>
        <v>71.944400000000002</v>
      </c>
      <c r="X34">
        <v>0.30146506122184802</v>
      </c>
      <c r="Y34">
        <v>0.43141929297169901</v>
      </c>
      <c r="Z34">
        <v>0.51247781444226104</v>
      </c>
      <c r="AA34">
        <v>0.61995356200379204</v>
      </c>
      <c r="AB34">
        <v>0.64141196566846204</v>
      </c>
      <c r="AC34">
        <v>0.67997972143377905</v>
      </c>
      <c r="AD34">
        <v>0.71750671962450796</v>
      </c>
      <c r="AE34">
        <v>0.71940883996190896</v>
      </c>
      <c r="AF34">
        <v>0.76300886629879505</v>
      </c>
      <c r="AG34">
        <v>0.773351561205329</v>
      </c>
      <c r="AH34">
        <v>0.79350366161298802</v>
      </c>
      <c r="AI34">
        <v>0.80657062451858197</v>
      </c>
      <c r="AJ34">
        <v>0.83599402579614002</v>
      </c>
      <c r="AK34">
        <v>0.87164564816996204</v>
      </c>
      <c r="AL34">
        <v>0.88333840658589202</v>
      </c>
      <c r="AM34">
        <v>0.89068759109848905</v>
      </c>
    </row>
    <row r="35" spans="1:39">
      <c r="A35" s="1" t="s">
        <v>46</v>
      </c>
      <c r="B35" s="48">
        <v>68.828699999999998</v>
      </c>
      <c r="C35" s="48">
        <v>50.7639</v>
      </c>
      <c r="D35" s="48">
        <v>47.118699999999997</v>
      </c>
      <c r="E35" s="48">
        <v>36.076099999999997</v>
      </c>
      <c r="F35" s="48">
        <v>23.988199999999999</v>
      </c>
      <c r="G35" s="48">
        <v>19.029800000000002</v>
      </c>
      <c r="H35" s="48">
        <v>16.644300000000001</v>
      </c>
      <c r="I35" s="48">
        <v>13.7765</v>
      </c>
      <c r="J35" s="48">
        <v>7.1830999999999996</v>
      </c>
      <c r="K35" s="48">
        <v>7.0221999999999998</v>
      </c>
      <c r="L35" s="48">
        <v>5.9768999999999997</v>
      </c>
      <c r="M35" s="48">
        <v>6.4058000000000002</v>
      </c>
      <c r="N35" s="48">
        <v>6.3254000000000001</v>
      </c>
      <c r="O35" s="48">
        <v>5.8696999999999999</v>
      </c>
      <c r="P35" s="48">
        <v>6.5129999999999999</v>
      </c>
      <c r="Q35" s="48">
        <v>6.7005999999999997</v>
      </c>
      <c r="R35" s="48">
        <f t="shared" si="5"/>
        <v>5.8696999999999999</v>
      </c>
      <c r="S35" s="48">
        <f t="shared" si="6"/>
        <v>68.828699999999998</v>
      </c>
      <c r="X35">
        <v>0.51477101143365001</v>
      </c>
      <c r="Y35">
        <v>0.67613148349020302</v>
      </c>
      <c r="Z35">
        <v>0.740808735095</v>
      </c>
      <c r="AA35">
        <v>0.83084764357688101</v>
      </c>
      <c r="AB35">
        <v>0.86591216588092401</v>
      </c>
      <c r="AC35">
        <v>0.91133761940033298</v>
      </c>
      <c r="AD35">
        <v>0.944579459438049</v>
      </c>
      <c r="AE35">
        <v>0.94525632809904203</v>
      </c>
      <c r="AF35">
        <v>0.98615060124032095</v>
      </c>
      <c r="AG35">
        <v>0.98926670075291301</v>
      </c>
      <c r="AH35">
        <v>0.99321974876526897</v>
      </c>
      <c r="AI35">
        <v>1.00836347910341</v>
      </c>
      <c r="AJ35">
        <v>1.02708918248938</v>
      </c>
      <c r="AK35">
        <v>1.0501092906860701</v>
      </c>
      <c r="AL35">
        <v>1.0546023651094401</v>
      </c>
      <c r="AM35">
        <v>1.06013730723142</v>
      </c>
    </row>
    <row r="36" spans="1:39">
      <c r="A36" s="1" t="s">
        <v>63</v>
      </c>
      <c r="B36" s="48">
        <v>70.183899999999994</v>
      </c>
      <c r="C36" s="48">
        <v>59.499099999999999</v>
      </c>
      <c r="D36" s="48">
        <v>51.292299999999997</v>
      </c>
      <c r="E36" s="48">
        <v>27.2315</v>
      </c>
      <c r="F36" s="48">
        <v>24.806799999999999</v>
      </c>
      <c r="G36" s="48">
        <v>14.574999999999999</v>
      </c>
      <c r="H36" s="48">
        <v>13.5891</v>
      </c>
      <c r="I36" s="48">
        <v>9.7522000000000002</v>
      </c>
      <c r="J36" s="48">
        <v>8.0734999999999992</v>
      </c>
      <c r="K36" s="48">
        <v>6.3415999999999997</v>
      </c>
      <c r="L36" s="48">
        <v>6.3415999999999997</v>
      </c>
      <c r="M36" s="48">
        <v>5.6755000000000004</v>
      </c>
      <c r="N36" s="48">
        <v>4.5564</v>
      </c>
      <c r="O36" s="48">
        <v>4.0233999999999996</v>
      </c>
      <c r="P36" s="48">
        <v>3.8902000000000001</v>
      </c>
      <c r="Q36" s="48">
        <v>3.7570000000000001</v>
      </c>
      <c r="R36" s="48">
        <f t="shared" si="5"/>
        <v>3.7570000000000001</v>
      </c>
      <c r="S36" s="48">
        <f t="shared" si="6"/>
        <v>70.183899999999994</v>
      </c>
    </row>
    <row r="37" spans="1:39">
      <c r="A37" s="1" t="s">
        <v>65</v>
      </c>
      <c r="B37" s="48">
        <v>72.508700000000005</v>
      </c>
      <c r="C37" s="48">
        <v>48.5974</v>
      </c>
      <c r="D37" s="48">
        <v>24.125</v>
      </c>
      <c r="E37" s="48">
        <v>23.724299999999999</v>
      </c>
      <c r="F37" s="48">
        <v>30.991199999999999</v>
      </c>
      <c r="G37" s="48">
        <v>14.507099999999999</v>
      </c>
      <c r="H37" s="48">
        <v>14.507099999999999</v>
      </c>
      <c r="I37" s="48">
        <v>16.0032</v>
      </c>
      <c r="J37" s="48">
        <v>15.175000000000001</v>
      </c>
      <c r="K37" s="48">
        <v>14.507099999999999</v>
      </c>
      <c r="L37" s="48">
        <v>15.4689</v>
      </c>
      <c r="M37" s="48">
        <v>14.9345</v>
      </c>
      <c r="N37" s="48">
        <v>13.491899999999999</v>
      </c>
      <c r="O37" s="48">
        <v>13.385</v>
      </c>
      <c r="P37" s="48">
        <v>13.491899999999999</v>
      </c>
      <c r="Q37" s="48">
        <v>13.8926</v>
      </c>
      <c r="R37" s="48">
        <f t="shared" si="5"/>
        <v>13.385</v>
      </c>
      <c r="S37" s="48">
        <f t="shared" si="6"/>
        <v>72.508700000000005</v>
      </c>
    </row>
    <row r="38" spans="1:39">
      <c r="A38" s="1" t="s">
        <v>64</v>
      </c>
      <c r="B38" s="48">
        <v>82.530799999999999</v>
      </c>
      <c r="C38" s="48">
        <v>76.083500000000001</v>
      </c>
      <c r="D38" s="48">
        <v>66.666700000000006</v>
      </c>
      <c r="E38" s="48">
        <v>44.2483</v>
      </c>
      <c r="F38" s="48">
        <v>48.261099999999999</v>
      </c>
      <c r="G38" s="48">
        <v>29.855499999999999</v>
      </c>
      <c r="H38" s="48">
        <v>29.2135</v>
      </c>
      <c r="I38" s="48">
        <v>30.417300000000001</v>
      </c>
      <c r="J38" s="48">
        <v>30.0428</v>
      </c>
      <c r="K38" s="48">
        <v>29.481000000000002</v>
      </c>
      <c r="L38" s="48">
        <v>30.551100000000002</v>
      </c>
      <c r="M38" s="48">
        <v>29.614799999999999</v>
      </c>
      <c r="N38" s="48">
        <v>28.196899999999999</v>
      </c>
      <c r="O38" s="48">
        <v>29.373999999999999</v>
      </c>
      <c r="P38" s="48">
        <v>27.8491</v>
      </c>
      <c r="Q38" s="48">
        <v>27.929400000000001</v>
      </c>
      <c r="R38" s="48">
        <f t="shared" si="5"/>
        <v>27.8491</v>
      </c>
      <c r="S38" s="48">
        <f t="shared" si="6"/>
        <v>82.530799999999999</v>
      </c>
    </row>
    <row r="39" spans="1:39">
      <c r="A39" s="1" t="s">
        <v>66</v>
      </c>
      <c r="B39" s="48">
        <v>69.6036</v>
      </c>
      <c r="C39" s="48">
        <v>57.846800000000002</v>
      </c>
      <c r="D39" s="48">
        <v>33.744</v>
      </c>
      <c r="E39" s="48">
        <v>33.047699999999999</v>
      </c>
      <c r="F39" s="48">
        <v>25.2544</v>
      </c>
      <c r="G39" s="48">
        <v>15.6668</v>
      </c>
      <c r="H39" s="48">
        <v>17.782499999999999</v>
      </c>
      <c r="I39" s="48">
        <v>16.631</v>
      </c>
      <c r="J39" s="48">
        <v>14.5153</v>
      </c>
      <c r="K39" s="48">
        <v>14.836600000000001</v>
      </c>
      <c r="L39" s="48">
        <v>13.3637</v>
      </c>
      <c r="M39" s="48">
        <v>15.2384</v>
      </c>
      <c r="N39" s="48">
        <v>13.5244</v>
      </c>
      <c r="O39" s="48">
        <v>14.193899999999999</v>
      </c>
      <c r="P39" s="48">
        <v>14.408099999999999</v>
      </c>
      <c r="Q39" s="48">
        <v>12.479900000000001</v>
      </c>
      <c r="R39" s="48">
        <f t="shared" si="5"/>
        <v>12.479900000000001</v>
      </c>
      <c r="S39" s="48">
        <f t="shared" si="6"/>
        <v>69.6036</v>
      </c>
    </row>
    <row r="40" spans="1:39">
      <c r="A40" s="1" t="s">
        <v>67</v>
      </c>
      <c r="B40" s="48">
        <v>64.386899999999997</v>
      </c>
      <c r="C40" s="48">
        <v>59.203800000000001</v>
      </c>
      <c r="D40" s="48">
        <v>38.3917</v>
      </c>
      <c r="E40" s="48">
        <v>40.048099999999998</v>
      </c>
      <c r="F40" s="48">
        <v>25.861599999999999</v>
      </c>
      <c r="G40" s="48">
        <v>19.3962</v>
      </c>
      <c r="H40" s="48">
        <v>18.648099999999999</v>
      </c>
      <c r="I40" s="48">
        <v>18.915299999999998</v>
      </c>
      <c r="J40" s="48">
        <v>7.9615</v>
      </c>
      <c r="K40" s="48">
        <v>7.3470000000000004</v>
      </c>
      <c r="L40" s="48">
        <v>7.4272</v>
      </c>
      <c r="M40" s="48">
        <v>6.5187999999999997</v>
      </c>
      <c r="N40" s="48">
        <v>5.7975000000000003</v>
      </c>
      <c r="O40" s="48">
        <v>5.0494000000000003</v>
      </c>
      <c r="P40" s="48">
        <v>4.9157999999999999</v>
      </c>
      <c r="Q40" s="48">
        <v>4.7823000000000002</v>
      </c>
      <c r="R40" s="48">
        <f t="shared" si="5"/>
        <v>4.7823000000000002</v>
      </c>
      <c r="S40" s="48">
        <f t="shared" si="6"/>
        <v>64.386899999999997</v>
      </c>
    </row>
    <row r="41" spans="1:39">
      <c r="A41" s="1" t="s">
        <v>68</v>
      </c>
      <c r="B41" s="48">
        <v>68.786699999999996</v>
      </c>
      <c r="C41" s="48">
        <v>63.602400000000003</v>
      </c>
      <c r="D41" s="48">
        <v>46.472499999999997</v>
      </c>
      <c r="E41" s="48">
        <v>27.204699999999999</v>
      </c>
      <c r="F41" s="48">
        <v>14.136799999999999</v>
      </c>
      <c r="G41" s="48">
        <v>5.2378</v>
      </c>
      <c r="H41" s="48">
        <v>5.9326999999999996</v>
      </c>
      <c r="I41" s="48">
        <v>5.4516</v>
      </c>
      <c r="J41" s="48">
        <v>5.0507999999999997</v>
      </c>
      <c r="K41" s="48">
        <v>4.3292000000000002</v>
      </c>
      <c r="L41" s="48">
        <v>4.5163000000000002</v>
      </c>
      <c r="M41" s="48">
        <v>3.9550999999999998</v>
      </c>
      <c r="N41" s="48">
        <v>4.8903999999999996</v>
      </c>
      <c r="O41" s="48">
        <v>4.5430000000000001</v>
      </c>
      <c r="P41" s="48">
        <v>4.9973000000000001</v>
      </c>
      <c r="Q41" s="48">
        <v>5.1577000000000002</v>
      </c>
      <c r="R41" s="48">
        <f t="shared" si="5"/>
        <v>3.9550999999999998</v>
      </c>
      <c r="S41" s="48">
        <f t="shared" si="6"/>
        <v>68.786699999999996</v>
      </c>
    </row>
    <row r="42" spans="1:39">
      <c r="A42" s="1" t="s">
        <v>4</v>
      </c>
      <c r="B42" s="48">
        <f t="shared" ref="B42:P42" si="8">AVERAGE(B31:B41)</f>
        <v>72.560781818181809</v>
      </c>
      <c r="C42" s="48">
        <f t="shared" si="8"/>
        <v>58.637909090909098</v>
      </c>
      <c r="D42" s="48">
        <f t="shared" si="8"/>
        <v>39.350090909090909</v>
      </c>
      <c r="E42" s="48">
        <f t="shared" si="8"/>
        <v>27.02161818181818</v>
      </c>
      <c r="F42" s="48">
        <f t="shared" si="8"/>
        <v>23.023372727272729</v>
      </c>
      <c r="G42" s="48">
        <f t="shared" si="8"/>
        <v>15.525609090909088</v>
      </c>
      <c r="H42" s="48">
        <f t="shared" si="8"/>
        <v>12.52140909090909</v>
      </c>
      <c r="I42" s="48">
        <f t="shared" si="8"/>
        <v>12.445863636363638</v>
      </c>
      <c r="J42" s="48">
        <f t="shared" si="8"/>
        <v>9.6704636363636354</v>
      </c>
      <c r="K42" s="48">
        <f t="shared" si="8"/>
        <v>9.0568272727272738</v>
      </c>
      <c r="L42" s="48">
        <f t="shared" si="8"/>
        <v>9.0029909090909097</v>
      </c>
      <c r="M42" s="48">
        <f t="shared" si="8"/>
        <v>8.8749909090909096</v>
      </c>
      <c r="N42" s="48">
        <f t="shared" si="8"/>
        <v>8.3359181818181813</v>
      </c>
      <c r="O42" s="48">
        <f t="shared" si="8"/>
        <v>8.282563636363637</v>
      </c>
      <c r="P42" s="48">
        <f t="shared" si="8"/>
        <v>8.2366181818181818</v>
      </c>
      <c r="Q42" s="48">
        <f>AVERAGE(Q31:Q41)</f>
        <v>8.1513000000000009</v>
      </c>
      <c r="W42" t="s">
        <v>72</v>
      </c>
    </row>
    <row r="44" spans="1:39">
      <c r="B44" s="57" t="s">
        <v>59</v>
      </c>
      <c r="C44" s="58"/>
      <c r="D44" s="58"/>
      <c r="E44" s="58"/>
      <c r="F44" s="58"/>
      <c r="G44" s="58"/>
      <c r="H44" s="58"/>
      <c r="I44" s="58"/>
      <c r="J44" s="58"/>
      <c r="K44" s="58"/>
      <c r="L44" s="58"/>
      <c r="M44" s="58"/>
      <c r="N44" s="58"/>
      <c r="O44" s="58"/>
      <c r="P44" s="58"/>
      <c r="Q44" s="59"/>
      <c r="T44" s="49"/>
    </row>
    <row r="45" spans="1:39">
      <c r="A45" s="1" t="s">
        <v>0</v>
      </c>
      <c r="B45" s="48">
        <v>3.09415844225127</v>
      </c>
      <c r="C45" s="48">
        <v>1.4403841024273101</v>
      </c>
      <c r="D45" s="48">
        <v>1.1736463056815201</v>
      </c>
      <c r="E45" s="48">
        <v>1.0402774073086201</v>
      </c>
      <c r="F45" s="48">
        <v>0.90690850893571595</v>
      </c>
      <c r="G45" s="48">
        <v>0.98692984795945604</v>
      </c>
      <c r="H45" s="48">
        <v>0.93358228861029602</v>
      </c>
      <c r="I45" s="48">
        <v>0.93358228861029602</v>
      </c>
      <c r="J45" s="48">
        <v>1.0136036276340401</v>
      </c>
      <c r="K45" s="48">
        <v>1.0136036276340401</v>
      </c>
      <c r="L45" s="48">
        <v>1.09362496665778</v>
      </c>
      <c r="M45" s="48">
        <v>1.2003200853561</v>
      </c>
      <c r="N45" s="48">
        <v>1.3070152040544101</v>
      </c>
      <c r="O45" s="48">
        <v>1.49373166177647</v>
      </c>
      <c r="P45" s="48">
        <v>1.5737530008002101</v>
      </c>
      <c r="Q45" s="48">
        <v>1.89383835689517</v>
      </c>
      <c r="R45" s="48">
        <f t="shared" si="5"/>
        <v>0.90690850893571595</v>
      </c>
      <c r="S45" s="48">
        <f t="shared" si="6"/>
        <v>3.09415844225127</v>
      </c>
    </row>
    <row r="46" spans="1:39">
      <c r="A46" s="1" t="s">
        <v>1</v>
      </c>
      <c r="B46" s="48">
        <v>1.9518716577540101</v>
      </c>
      <c r="C46" s="48">
        <v>0.72192513368984002</v>
      </c>
      <c r="D46" s="48">
        <v>0.48128342245989297</v>
      </c>
      <c r="E46" s="48">
        <v>0.37433155080213898</v>
      </c>
      <c r="F46" s="48">
        <v>0.48128342245989297</v>
      </c>
      <c r="G46" s="48">
        <v>0.45454545454545497</v>
      </c>
      <c r="H46" s="48">
        <v>0.45454545454545497</v>
      </c>
      <c r="I46" s="48">
        <v>0.48128342245989297</v>
      </c>
      <c r="J46" s="48">
        <v>0.53475935828876997</v>
      </c>
      <c r="K46" s="48">
        <v>0.58823529411764697</v>
      </c>
      <c r="L46" s="48">
        <v>0.61497326203208602</v>
      </c>
      <c r="M46" s="48">
        <v>0.64171122994652396</v>
      </c>
      <c r="N46" s="48">
        <v>0.69518716577540096</v>
      </c>
      <c r="O46" s="48">
        <v>0.80213903743315496</v>
      </c>
      <c r="P46" s="48">
        <v>0.88235294117647101</v>
      </c>
      <c r="Q46" s="48">
        <v>0.96256684491978595</v>
      </c>
      <c r="R46" s="48">
        <f t="shared" si="5"/>
        <v>0.37433155080213898</v>
      </c>
      <c r="S46" s="48">
        <f t="shared" si="6"/>
        <v>1.9518716577540101</v>
      </c>
    </row>
    <row r="47" spans="1:39">
      <c r="A47" s="1" t="s">
        <v>2</v>
      </c>
      <c r="B47" s="48">
        <v>11.537429568017201</v>
      </c>
      <c r="C47" s="48">
        <v>7.2712637510061704</v>
      </c>
      <c r="D47" s="48">
        <v>6.4663268044003201</v>
      </c>
      <c r="E47" s="48">
        <v>5.2052589213844902</v>
      </c>
      <c r="F47" s="48">
        <v>4.6686342903139302</v>
      </c>
      <c r="G47" s="48">
        <v>4.3734907432251102</v>
      </c>
      <c r="H47" s="48">
        <v>4.5613093640998104</v>
      </c>
      <c r="I47" s="48">
        <v>4.80279044808157</v>
      </c>
      <c r="J47" s="48">
        <v>5.0442715320633198</v>
      </c>
      <c r="K47" s="48">
        <v>5.1247652267239099</v>
      </c>
      <c r="L47" s="48">
        <v>5.2589213844915497</v>
      </c>
      <c r="M47" s="48">
        <v>5.2589213844915497</v>
      </c>
      <c r="N47" s="48">
        <v>5.4199087738127201</v>
      </c>
      <c r="O47" s="48">
        <v>5.6077273946874202</v>
      </c>
      <c r="P47" s="48">
        <v>5.9297021733297601</v>
      </c>
      <c r="Q47" s="48">
        <v>6.4126643412932696</v>
      </c>
      <c r="R47" s="48">
        <f t="shared" si="5"/>
        <v>4.3734907432251102</v>
      </c>
      <c r="S47" s="48">
        <f t="shared" si="6"/>
        <v>11.537429568017201</v>
      </c>
    </row>
    <row r="48" spans="1:39">
      <c r="A48" s="1" t="s">
        <v>3</v>
      </c>
      <c r="B48" s="48">
        <v>21.717036640813099</v>
      </c>
      <c r="C48" s="48">
        <v>18.052955335651198</v>
      </c>
      <c r="D48" s="48">
        <v>15.004011767852401</v>
      </c>
      <c r="E48" s="48">
        <v>14.442364268521001</v>
      </c>
      <c r="F48" s="48">
        <v>14.843541053757701</v>
      </c>
      <c r="G48" s="48">
        <v>14.790050815726101</v>
      </c>
      <c r="H48" s="48">
        <v>14.977266648836601</v>
      </c>
      <c r="I48" s="48">
        <v>15.164482481946999</v>
      </c>
      <c r="J48" s="48">
        <v>15.485423910136401</v>
      </c>
      <c r="K48" s="48">
        <v>15.726129981278399</v>
      </c>
      <c r="L48" s="48">
        <v>15.886600695373099</v>
      </c>
      <c r="M48" s="48">
        <v>16.207542123562501</v>
      </c>
      <c r="N48" s="48">
        <v>16.341267718641301</v>
      </c>
      <c r="O48" s="48">
        <v>16.474993313720201</v>
      </c>
      <c r="P48" s="48">
        <v>16.662209146830701</v>
      </c>
      <c r="Q48" s="48">
        <v>17.411072479272502</v>
      </c>
      <c r="R48" s="48">
        <f t="shared" si="5"/>
        <v>14.442364268521001</v>
      </c>
      <c r="S48" s="48">
        <f t="shared" si="6"/>
        <v>21.717036640813099</v>
      </c>
    </row>
    <row r="49" spans="1:39">
      <c r="A49" s="1" t="s">
        <v>46</v>
      </c>
      <c r="B49" s="48">
        <v>13.7496649691772</v>
      </c>
      <c r="C49" s="48">
        <v>11.3374430447601</v>
      </c>
      <c r="D49" s="48">
        <v>8.9252211203430694</v>
      </c>
      <c r="E49" s="48">
        <v>8.1479496113642504</v>
      </c>
      <c r="F49" s="48">
        <v>8.0139372822299695</v>
      </c>
      <c r="G49" s="48">
        <v>8.0943446797105292</v>
      </c>
      <c r="H49" s="48">
        <v>7.9335298847494</v>
      </c>
      <c r="I49" s="48">
        <v>8.0139372822299695</v>
      </c>
      <c r="J49" s="48">
        <v>7.8531224872688297</v>
      </c>
      <c r="K49" s="48">
        <v>8.3087644063253805</v>
      </c>
      <c r="L49" s="48">
        <v>8.4963816671133703</v>
      </c>
      <c r="M49" s="48">
        <v>8.9252211203430694</v>
      </c>
      <c r="N49" s="48">
        <v>9.3540605735727702</v>
      </c>
      <c r="O49" s="48">
        <v>9.5952827660144706</v>
      </c>
      <c r="P49" s="48">
        <v>10.426159206647</v>
      </c>
      <c r="Q49" s="48">
        <v>11.5786652372018</v>
      </c>
      <c r="R49" s="48">
        <f t="shared" si="5"/>
        <v>7.8531224872688297</v>
      </c>
      <c r="S49" s="48">
        <f t="shared" si="6"/>
        <v>13.7496649691772</v>
      </c>
    </row>
    <row r="50" spans="1:39">
      <c r="A50" s="1" t="s">
        <v>63</v>
      </c>
      <c r="B50">
        <v>20.623501199040799</v>
      </c>
      <c r="C50">
        <v>15.6674660271783</v>
      </c>
      <c r="D50">
        <v>11.910471622701801</v>
      </c>
      <c r="E50">
        <v>10.684785504929399</v>
      </c>
      <c r="F50">
        <v>10.764721556088499</v>
      </c>
      <c r="G50">
        <v>10.8180122568612</v>
      </c>
      <c r="H50">
        <v>10.951239008792999</v>
      </c>
      <c r="I50">
        <v>11.244337863042899</v>
      </c>
      <c r="J50">
        <v>11.244337863042899</v>
      </c>
      <c r="K50">
        <v>11.537436717292801</v>
      </c>
      <c r="L50">
        <v>11.777244870770099</v>
      </c>
      <c r="M50">
        <v>11.8305355715428</v>
      </c>
      <c r="N50">
        <v>12.336797228883601</v>
      </c>
      <c r="O50">
        <v>12.789768185451599</v>
      </c>
      <c r="P50">
        <v>13.1361577404743</v>
      </c>
      <c r="Q50">
        <v>13.589128697042399</v>
      </c>
      <c r="R50" s="48">
        <f t="shared" si="5"/>
        <v>10.684785504929399</v>
      </c>
      <c r="S50" s="48">
        <f t="shared" si="6"/>
        <v>20.623501199040799</v>
      </c>
      <c r="T50"/>
      <c r="X50">
        <v>15.1518508979562</v>
      </c>
      <c r="Y50">
        <v>7.6271233852460796</v>
      </c>
      <c r="Z50">
        <v>5.4675381260530598</v>
      </c>
      <c r="AA50">
        <v>4.5222743378165298</v>
      </c>
      <c r="AB50">
        <v>3.9254882639850299</v>
      </c>
      <c r="AC50">
        <v>3.5848664843270601</v>
      </c>
      <c r="AD50">
        <v>3.2810606462269698</v>
      </c>
      <c r="AE50">
        <v>3.2704762752436398</v>
      </c>
      <c r="AF50">
        <v>3.1629611213090798</v>
      </c>
      <c r="AG50">
        <v>3.0501391598024501</v>
      </c>
      <c r="AH50">
        <v>2.9832296399142302</v>
      </c>
      <c r="AI50">
        <v>2.92805883219506</v>
      </c>
      <c r="AJ50">
        <v>2.8448032952534699</v>
      </c>
      <c r="AK50">
        <v>2.8176207028140898</v>
      </c>
      <c r="AL50">
        <v>2.7688814112236901</v>
      </c>
      <c r="AM50">
        <v>2.7492260666049999</v>
      </c>
    </row>
    <row r="51" spans="1:39">
      <c r="A51" s="1" t="s">
        <v>65</v>
      </c>
      <c r="B51">
        <v>23.644135720010699</v>
      </c>
      <c r="C51">
        <v>17.7397809243922</v>
      </c>
      <c r="D51">
        <v>16.804702110606499</v>
      </c>
      <c r="E51">
        <v>15.842906759284</v>
      </c>
      <c r="F51">
        <v>14.0528987443227</v>
      </c>
      <c r="G51">
        <v>14.3200641196901</v>
      </c>
      <c r="H51">
        <v>14.453646807373801</v>
      </c>
      <c r="I51">
        <v>14.8811114079615</v>
      </c>
      <c r="J51">
        <v>15.335292546086</v>
      </c>
      <c r="K51">
        <v>15.6826075340636</v>
      </c>
      <c r="L51">
        <v>16.270371359871799</v>
      </c>
      <c r="M51">
        <v>17.2054501736575</v>
      </c>
      <c r="N51">
        <v>18.006946299759601</v>
      </c>
      <c r="O51">
        <v>19.022174726155502</v>
      </c>
      <c r="P51">
        <v>20.144269302698401</v>
      </c>
      <c r="Q51">
        <v>21.3732300293882</v>
      </c>
      <c r="R51" s="48">
        <f t="shared" si="5"/>
        <v>14.0528987443227</v>
      </c>
      <c r="S51" s="48">
        <f t="shared" si="6"/>
        <v>23.644135720010699</v>
      </c>
      <c r="T51"/>
      <c r="X51">
        <v>11.7168748900921</v>
      </c>
      <c r="Y51">
        <v>6.22044795138331</v>
      </c>
      <c r="Z51">
        <v>4.8555697621806404</v>
      </c>
      <c r="AA51">
        <v>4.2031825439604402</v>
      </c>
      <c r="AB51">
        <v>3.7294316413184698</v>
      </c>
      <c r="AC51">
        <v>3.37948643901021</v>
      </c>
      <c r="AD51">
        <v>3.1823201717045202</v>
      </c>
      <c r="AE51">
        <v>3.0931029034119399</v>
      </c>
      <c r="AF51">
        <v>3.0380080162091101</v>
      </c>
      <c r="AG51">
        <v>2.9303659974624598</v>
      </c>
      <c r="AH51">
        <v>2.86941206972394</v>
      </c>
      <c r="AI51">
        <v>2.8101259998864698</v>
      </c>
      <c r="AJ51">
        <v>2.72181259157666</v>
      </c>
      <c r="AK51">
        <v>2.69184438523585</v>
      </c>
      <c r="AL51">
        <v>2.6372180140579302</v>
      </c>
      <c r="AM51">
        <v>2.6182336192081701</v>
      </c>
    </row>
    <row r="52" spans="1:39">
      <c r="A52" s="1" t="s">
        <v>64</v>
      </c>
      <c r="B52">
        <v>50.749063670411999</v>
      </c>
      <c r="C52">
        <v>41.813804173354697</v>
      </c>
      <c r="D52">
        <v>39.834135901551598</v>
      </c>
      <c r="E52">
        <v>37.586944890315699</v>
      </c>
      <c r="F52">
        <v>35.2327447833066</v>
      </c>
      <c r="G52">
        <v>35.339753879079701</v>
      </c>
      <c r="H52">
        <v>34.804708400213997</v>
      </c>
      <c r="I52">
        <v>35.018726591760299</v>
      </c>
      <c r="J52">
        <v>35.4200107009096</v>
      </c>
      <c r="K52">
        <v>35.3130016051364</v>
      </c>
      <c r="L52">
        <v>35.955056179775298</v>
      </c>
      <c r="M52">
        <v>36.543606206527599</v>
      </c>
      <c r="N52">
        <v>37.105403959336499</v>
      </c>
      <c r="O52">
        <v>37.613697164259001</v>
      </c>
      <c r="P52">
        <v>38.336008560727699</v>
      </c>
      <c r="Q52">
        <v>39.165329052969497</v>
      </c>
      <c r="R52" s="48">
        <f t="shared" si="5"/>
        <v>34.804708400213997</v>
      </c>
      <c r="S52" s="48">
        <f t="shared" si="6"/>
        <v>50.749063670411999</v>
      </c>
      <c r="T52"/>
      <c r="X52">
        <v>19.764538619353399</v>
      </c>
      <c r="Y52">
        <v>10.1101099709977</v>
      </c>
      <c r="Z52">
        <v>7.2433183351156201</v>
      </c>
      <c r="AA52">
        <v>5.7948896908484304</v>
      </c>
      <c r="AB52">
        <v>4.9129162257555601</v>
      </c>
      <c r="AC52">
        <v>4.44122967941518</v>
      </c>
      <c r="AD52">
        <v>3.98944666702636</v>
      </c>
      <c r="AE52">
        <v>3.8900375739265498</v>
      </c>
      <c r="AF52">
        <v>3.6999899570316899</v>
      </c>
      <c r="AG52">
        <v>3.5082349181521102</v>
      </c>
      <c r="AH52">
        <v>3.3916064819726501</v>
      </c>
      <c r="AI52">
        <v>3.3231565606737101</v>
      </c>
      <c r="AJ52">
        <v>3.1900471326322601</v>
      </c>
      <c r="AK52">
        <v>3.1559940186403099</v>
      </c>
      <c r="AL52">
        <v>3.0891831494032602</v>
      </c>
      <c r="AM52">
        <v>3.04110255190376</v>
      </c>
    </row>
    <row r="53" spans="1:39">
      <c r="A53" s="1" t="s">
        <v>66</v>
      </c>
      <c r="B53">
        <v>26.968398500267799</v>
      </c>
      <c r="C53">
        <v>23.111944295661502</v>
      </c>
      <c r="D53">
        <v>21.719335832887001</v>
      </c>
      <c r="E53">
        <v>20.7820032137118</v>
      </c>
      <c r="F53">
        <v>20.460632029994599</v>
      </c>
      <c r="G53">
        <v>20.594536689876801</v>
      </c>
      <c r="H53">
        <v>20.996250669523299</v>
      </c>
      <c r="I53">
        <v>21.049812533476199</v>
      </c>
      <c r="J53">
        <v>21.558650241028399</v>
      </c>
      <c r="K53">
        <v>21.6389930369577</v>
      </c>
      <c r="L53">
        <v>21.746116764863402</v>
      </c>
      <c r="M53">
        <v>21.960364220674901</v>
      </c>
      <c r="N53">
        <v>22.1746116764863</v>
      </c>
      <c r="O53">
        <v>22.281735404392101</v>
      </c>
      <c r="P53">
        <v>22.710230316015</v>
      </c>
      <c r="Q53">
        <v>23.701124799142999</v>
      </c>
      <c r="R53" s="48">
        <f t="shared" si="5"/>
        <v>20.460632029994599</v>
      </c>
      <c r="S53" s="48">
        <f t="shared" si="6"/>
        <v>26.968398500267799</v>
      </c>
      <c r="T53"/>
      <c r="X53">
        <v>7.2617567523819098</v>
      </c>
      <c r="Y53">
        <v>4.6114617558741502</v>
      </c>
      <c r="Z53">
        <v>3.70004937917972</v>
      </c>
      <c r="AA53">
        <v>3.28879584084918</v>
      </c>
      <c r="AB53">
        <v>2.9864972622067198</v>
      </c>
      <c r="AC53">
        <v>2.8079494115947901</v>
      </c>
      <c r="AD53">
        <v>2.7093654594938599</v>
      </c>
      <c r="AE53">
        <v>2.6754479147068202</v>
      </c>
      <c r="AF53">
        <v>2.6324521657230799</v>
      </c>
      <c r="AG53">
        <v>2.59753096597463</v>
      </c>
      <c r="AH53">
        <v>2.54654196999426</v>
      </c>
      <c r="AI53">
        <v>2.5034935840111401</v>
      </c>
      <c r="AJ53">
        <v>2.4654453385597601</v>
      </c>
      <c r="AK53">
        <v>2.4232510427373199</v>
      </c>
      <c r="AL53">
        <v>2.3873095764472998</v>
      </c>
      <c r="AM53">
        <v>2.3806052942040301</v>
      </c>
    </row>
    <row r="54" spans="1:39">
      <c r="A54" s="1" t="s">
        <v>67</v>
      </c>
      <c r="B54">
        <v>17.926796687149299</v>
      </c>
      <c r="C54">
        <v>9.6446700507614196</v>
      </c>
      <c r="D54">
        <v>8.2554100988511898</v>
      </c>
      <c r="E54">
        <v>7.9615281859470999</v>
      </c>
      <c r="F54">
        <v>7.2401816724552504</v>
      </c>
      <c r="G54">
        <v>6.86615014694096</v>
      </c>
      <c r="H54">
        <v>6.7058509217205504</v>
      </c>
      <c r="I54">
        <v>6.5455516965001301</v>
      </c>
      <c r="J54">
        <v>6.7592839967940197</v>
      </c>
      <c r="K54">
        <v>6.9462997595511604</v>
      </c>
      <c r="L54">
        <v>7.3470478226021898</v>
      </c>
      <c r="M54">
        <v>7.6409297355062797</v>
      </c>
      <c r="N54">
        <v>8.2019770237777205</v>
      </c>
      <c r="O54">
        <v>8.5225754742185398</v>
      </c>
      <c r="P54">
        <v>8.9767566123430402</v>
      </c>
      <c r="Q54">
        <v>9.2973550627838595</v>
      </c>
      <c r="R54" s="48">
        <f t="shared" si="5"/>
        <v>6.5455516965001301</v>
      </c>
      <c r="S54" s="48">
        <f t="shared" si="6"/>
        <v>17.926796687149299</v>
      </c>
      <c r="T54"/>
    </row>
    <row r="55" spans="1:39">
      <c r="A55" s="1" t="s">
        <v>68</v>
      </c>
      <c r="B55">
        <v>9.8610368786745095</v>
      </c>
      <c r="C55">
        <v>6.06627471940139</v>
      </c>
      <c r="D55">
        <v>4.1154462854088703</v>
      </c>
      <c r="E55">
        <v>3.7145911277391801</v>
      </c>
      <c r="F55">
        <v>3.5008017103153399</v>
      </c>
      <c r="G55">
        <v>3.2870122928915002</v>
      </c>
      <c r="H55">
        <v>3.3939070016034201</v>
      </c>
      <c r="I55">
        <v>3.3939070016034201</v>
      </c>
      <c r="J55">
        <v>3.4206306787814</v>
      </c>
      <c r="K55">
        <v>3.47407803313736</v>
      </c>
      <c r="L55">
        <v>3.6878674505612001</v>
      </c>
      <c r="M55">
        <v>3.79476215927312</v>
      </c>
      <c r="N55">
        <v>4.0085515766969504</v>
      </c>
      <c r="O55">
        <v>4.1956173169428101</v>
      </c>
      <c r="P55">
        <v>4.6499198289684696</v>
      </c>
      <c r="Q55">
        <v>5.2111170497060399</v>
      </c>
      <c r="R55" s="48">
        <f t="shared" si="5"/>
        <v>3.2870122928915002</v>
      </c>
      <c r="S55" s="48">
        <f t="shared" si="6"/>
        <v>9.8610368786745095</v>
      </c>
      <c r="T55"/>
    </row>
    <row r="56" spans="1:39">
      <c r="A56" s="1" t="s">
        <v>4</v>
      </c>
      <c r="B56" s="48">
        <f>AVERAGE(B45:B55)</f>
        <v>18.347553993960716</v>
      </c>
      <c r="C56" s="48">
        <f t="shared" ref="C56:Q56" si="9">AVERAGE(C45:C55)</f>
        <v>13.897082868934922</v>
      </c>
      <c r="D56" s="48">
        <f t="shared" si="9"/>
        <v>12.244544661158558</v>
      </c>
      <c r="E56" s="48">
        <f t="shared" si="9"/>
        <v>11.434812858300699</v>
      </c>
      <c r="F56" s="48">
        <f t="shared" si="9"/>
        <v>10.9242077321982</v>
      </c>
      <c r="G56" s="48">
        <f t="shared" si="9"/>
        <v>10.902262811500631</v>
      </c>
      <c r="H56" s="48">
        <f t="shared" si="9"/>
        <v>10.924166950006331</v>
      </c>
      <c r="I56" s="48">
        <f t="shared" si="9"/>
        <v>11.048138456152106</v>
      </c>
      <c r="J56" s="48">
        <f t="shared" si="9"/>
        <v>11.242671540184881</v>
      </c>
      <c r="K56" s="48">
        <f t="shared" si="9"/>
        <v>11.395810474747128</v>
      </c>
      <c r="L56" s="48">
        <f t="shared" si="9"/>
        <v>11.648564220373807</v>
      </c>
      <c r="M56" s="48">
        <f t="shared" si="9"/>
        <v>11.92812400098927</v>
      </c>
      <c r="N56" s="48">
        <f t="shared" si="9"/>
        <v>12.268338836436117</v>
      </c>
      <c r="O56" s="48">
        <f t="shared" si="9"/>
        <v>12.581767495004662</v>
      </c>
      <c r="P56" s="48">
        <f t="shared" si="9"/>
        <v>13.038865348182826</v>
      </c>
      <c r="Q56" s="48">
        <f t="shared" si="9"/>
        <v>13.69055381369232</v>
      </c>
    </row>
    <row r="58" spans="1:39">
      <c r="A58" s="50"/>
      <c r="B58" s="51"/>
      <c r="C58" s="51"/>
      <c r="D58" s="51"/>
      <c r="E58" s="51"/>
      <c r="F58" s="51"/>
      <c r="G58" s="51"/>
      <c r="H58" s="51"/>
      <c r="I58" s="51"/>
      <c r="J58" s="51"/>
      <c r="K58" s="51" t="s">
        <v>110</v>
      </c>
      <c r="L58" s="51"/>
      <c r="M58" s="51"/>
      <c r="N58" s="51"/>
      <c r="O58" s="51"/>
      <c r="P58" s="51"/>
      <c r="Q58" s="51"/>
      <c r="R58" s="51"/>
      <c r="S58" s="51"/>
      <c r="T58" s="51"/>
      <c r="U58" s="51"/>
      <c r="V58" s="52"/>
    </row>
    <row r="59" spans="1:39">
      <c r="W59" t="s">
        <v>71</v>
      </c>
    </row>
    <row r="60" spans="1:39">
      <c r="B60" s="48">
        <v>1</v>
      </c>
      <c r="C60" s="48">
        <v>2</v>
      </c>
      <c r="D60" s="48">
        <v>3</v>
      </c>
      <c r="E60" s="48">
        <v>4</v>
      </c>
      <c r="F60" s="48">
        <v>5</v>
      </c>
      <c r="G60" s="48">
        <v>6</v>
      </c>
      <c r="H60" s="48">
        <v>7</v>
      </c>
      <c r="I60" s="48">
        <v>8</v>
      </c>
      <c r="J60" s="48">
        <v>9</v>
      </c>
      <c r="K60" s="48">
        <v>10</v>
      </c>
      <c r="L60" s="48">
        <v>11</v>
      </c>
      <c r="M60" s="48">
        <v>12</v>
      </c>
      <c r="N60" s="48">
        <v>13</v>
      </c>
      <c r="O60" s="48">
        <v>14</v>
      </c>
      <c r="P60" s="48">
        <v>15</v>
      </c>
      <c r="Q60" s="48">
        <v>16</v>
      </c>
    </row>
    <row r="61" spans="1:39">
      <c r="B61" s="57" t="s">
        <v>56</v>
      </c>
      <c r="C61" s="58"/>
      <c r="D61" s="58"/>
      <c r="E61" s="58"/>
      <c r="F61" s="58"/>
      <c r="G61" s="58"/>
      <c r="H61" s="58"/>
      <c r="I61" s="58"/>
      <c r="J61" s="58"/>
      <c r="K61" s="58"/>
      <c r="L61" s="58"/>
      <c r="M61" s="58"/>
      <c r="N61" s="58"/>
      <c r="O61" s="58"/>
      <c r="P61" s="58"/>
      <c r="Q61" s="59"/>
    </row>
    <row r="62" spans="1:39">
      <c r="B62" s="48">
        <f>(B3-R3)/(S3-R3)</f>
        <v>1</v>
      </c>
      <c r="C62" s="48">
        <f>(C3-R3)/(S3-R3)</f>
        <v>0.32318813450230915</v>
      </c>
      <c r="D62" s="48">
        <f>(D3-R3)/(S3-R3)</f>
        <v>0.28077985286085372</v>
      </c>
      <c r="E62" s="48">
        <f>(E3-R3)/(S3-R3)</f>
        <v>0.13953473463411381</v>
      </c>
      <c r="F62" s="48">
        <f>(F3-R3)/(S3-R3)</f>
        <v>0.11798954281215783</v>
      </c>
      <c r="G62" s="48">
        <f>(G3-R3)/(S3-R3)</f>
        <v>8.5506358165094304E-3</v>
      </c>
      <c r="H62" s="48">
        <f>(H3-R3)/(S3-R3)</f>
        <v>2.5308292155057682E-2</v>
      </c>
      <c r="I62" s="48">
        <f>(I3-R3)/(S3-R3)</f>
        <v>6.8466629569891089E-4</v>
      </c>
      <c r="J62" s="48">
        <f>(J3-R3)/(S3-R3)</f>
        <v>0</v>
      </c>
      <c r="K62" s="48">
        <f>(K3-R3)/(S3-R3)</f>
        <v>9.2340199655871844E-3</v>
      </c>
      <c r="L62" s="48">
        <f>(L3-R3)/(S3-R3)</f>
        <v>1.7103835926261192E-3</v>
      </c>
      <c r="M62" s="48">
        <f>(M3-R3)/(S3-R3)</f>
        <v>3.4207671852522371E-3</v>
      </c>
      <c r="N62" s="48">
        <f>(N3-R3)/(S3-R3)</f>
        <v>6.8466629569891089E-4</v>
      </c>
      <c r="O62" s="48">
        <f>(O3-R3)/(S3-R3)</f>
        <v>3.4233314784945615E-4</v>
      </c>
      <c r="P62" s="48">
        <f>(P3-R3)/(S3-R3)</f>
        <v>3.0784340374027819E-3</v>
      </c>
      <c r="Q62" s="48">
        <f>(Q3-R3)/(S3-R3)</f>
        <v>3.4207671852522371E-3</v>
      </c>
    </row>
    <row r="63" spans="1:39">
      <c r="B63" s="48">
        <f t="shared" ref="B63:B71" si="10">(B4-R4)/(S4-R4)</f>
        <v>1</v>
      </c>
      <c r="C63" s="48">
        <f t="shared" ref="C63:C71" si="11">(C4-R4)/(S4-R4)</f>
        <v>0.69275932987389388</v>
      </c>
      <c r="D63" s="48">
        <f t="shared" ref="D63:D71" si="12">(D4-R4)/(S4-R4)</f>
        <v>7.0437894767658871E-3</v>
      </c>
      <c r="E63" s="48">
        <f t="shared" ref="E63:E71" si="13">(E4-R4)/(S4-R4)</f>
        <v>1.173964912794315E-3</v>
      </c>
      <c r="F63" s="48">
        <f t="shared" ref="F63:F71" si="14">(F4-R4)/(S4-R4)</f>
        <v>1.173964912794315E-3</v>
      </c>
      <c r="G63" s="48">
        <f t="shared" ref="G63:G71" si="15">(G4-R4)/(S4-R4)</f>
        <v>3.9083370538164843E-4</v>
      </c>
      <c r="H63" s="48">
        <f t="shared" ref="H63:H71" si="16">(H4-R4)/(S4-R4)</f>
        <v>7.8166741076329685E-4</v>
      </c>
      <c r="I63" s="48">
        <f t="shared" ref="I63:I71" si="17">(I4-R4)/(S4-R4)</f>
        <v>2.3479298255886295E-3</v>
      </c>
      <c r="J63" s="48">
        <f t="shared" ref="J63:J71" si="18">(J4-R4)/(S4-R4)</f>
        <v>7.8166741076329685E-4</v>
      </c>
      <c r="K63" s="48">
        <f t="shared" ref="K63:K71" si="19">(K4-R4)/(S4-R4)</f>
        <v>1.173964912794315E-3</v>
      </c>
      <c r="L63" s="48">
        <f t="shared" ref="L63:L71" si="20">(L4-R4)/(S4-R4)</f>
        <v>0</v>
      </c>
      <c r="M63" s="48">
        <f t="shared" ref="M63:M71" si="21">(M4-R4)/(S4-R4)</f>
        <v>1.5647986181759625E-3</v>
      </c>
      <c r="N63" s="48">
        <f t="shared" ref="N63:N71" si="22">(N4-R4)/(S4-R4)</f>
        <v>1.5647986181759625E-3</v>
      </c>
      <c r="O63" s="48">
        <f t="shared" ref="O63:O71" si="23">(O4-R4)/(S4-R4)</f>
        <v>1.9570961202069808E-3</v>
      </c>
      <c r="P63" s="48">
        <f t="shared" ref="P63:P71" si="24">(P4-R4)/(S4-R4)</f>
        <v>2.3479298255886295E-3</v>
      </c>
      <c r="Q63" s="48">
        <f t="shared" ref="Q63:Q71" si="25">(Q4-R4)/(S4-R4)</f>
        <v>4.6958596511772581E-3</v>
      </c>
    </row>
    <row r="64" spans="1:39">
      <c r="B64" s="48">
        <f t="shared" si="10"/>
        <v>1</v>
      </c>
      <c r="C64" s="48">
        <f t="shared" si="11"/>
        <v>0.80613355685337496</v>
      </c>
      <c r="D64" s="48">
        <f t="shared" si="12"/>
        <v>0.17597712911003829</v>
      </c>
      <c r="E64" s="48">
        <f t="shared" si="13"/>
        <v>7.1924649071720553E-2</v>
      </c>
      <c r="F64" s="48">
        <f t="shared" si="14"/>
        <v>5.3669302824299103E-2</v>
      </c>
      <c r="G64" s="48">
        <f t="shared" si="15"/>
        <v>4.8923130514295671E-2</v>
      </c>
      <c r="H64" s="48">
        <f t="shared" si="16"/>
        <v>5.0018505717722497E-2</v>
      </c>
      <c r="I64" s="48">
        <f t="shared" si="17"/>
        <v>5.2573927620872277E-2</v>
      </c>
      <c r="J64" s="48">
        <f t="shared" si="18"/>
        <v>0</v>
      </c>
      <c r="K64" s="48">
        <f t="shared" si="19"/>
        <v>4.0168293174111637E-3</v>
      </c>
      <c r="L64" s="48">
        <f t="shared" si="20"/>
        <v>4.0168293174111637E-3</v>
      </c>
      <c r="M64" s="48">
        <f t="shared" si="21"/>
        <v>5.1122045208379851E-3</v>
      </c>
      <c r="N64" s="48">
        <f t="shared" si="22"/>
        <v>6.5722512205609431E-3</v>
      </c>
      <c r="O64" s="48">
        <f t="shared" si="23"/>
        <v>8.7630016274145971E-3</v>
      </c>
      <c r="P64" s="48">
        <f t="shared" si="24"/>
        <v>1.3509173937418023E-2</v>
      </c>
      <c r="Q64" s="48">
        <f t="shared" si="25"/>
        <v>1.2047766523156644E-2</v>
      </c>
    </row>
    <row r="65" spans="2:38">
      <c r="B65" s="48">
        <f t="shared" si="10"/>
        <v>1</v>
      </c>
      <c r="C65" s="48">
        <f t="shared" si="11"/>
        <v>0.89200598519782259</v>
      </c>
      <c r="D65" s="48">
        <f t="shared" si="12"/>
        <v>9.677351689804535E-2</v>
      </c>
      <c r="E65" s="48">
        <f t="shared" si="13"/>
        <v>8.1345550781536755E-2</v>
      </c>
      <c r="F65" s="48">
        <f t="shared" si="14"/>
        <v>8.7891860900087049E-2</v>
      </c>
      <c r="G65" s="48">
        <f t="shared" si="15"/>
        <v>7.293061435678351E-2</v>
      </c>
      <c r="H65" s="48">
        <f t="shared" si="16"/>
        <v>0</v>
      </c>
      <c r="I65" s="48">
        <f t="shared" si="17"/>
        <v>1.1220497904131948E-2</v>
      </c>
      <c r="J65" s="48">
        <f t="shared" si="18"/>
        <v>1.215393705054205E-2</v>
      </c>
      <c r="K65" s="48">
        <f t="shared" si="19"/>
        <v>1.4024311370127829E-2</v>
      </c>
      <c r="L65" s="48">
        <f t="shared" si="20"/>
        <v>1.8231779582504468E-2</v>
      </c>
      <c r="M65" s="48">
        <f t="shared" si="21"/>
        <v>4.6741877855816915E-3</v>
      </c>
      <c r="N65" s="48">
        <f t="shared" si="22"/>
        <v>7.0112816783725216E-3</v>
      </c>
      <c r="O65" s="48">
        <f t="shared" si="23"/>
        <v>5.6093749453745801E-3</v>
      </c>
      <c r="P65" s="48">
        <f t="shared" si="24"/>
        <v>7.4797492649603592E-3</v>
      </c>
      <c r="Q65" s="48">
        <f t="shared" si="25"/>
        <v>7.4797492649603592E-3</v>
      </c>
    </row>
    <row r="66" spans="2:38">
      <c r="B66" s="48">
        <f t="shared" si="10"/>
        <v>1</v>
      </c>
      <c r="C66" s="48">
        <f t="shared" si="11"/>
        <v>0.22033178592584537</v>
      </c>
      <c r="D66" s="48">
        <f t="shared" si="12"/>
        <v>0.30052648121955056</v>
      </c>
      <c r="E66" s="48">
        <f t="shared" si="13"/>
        <v>0.18590499159806093</v>
      </c>
      <c r="F66" s="48">
        <f t="shared" si="14"/>
        <v>0.10895018073235896</v>
      </c>
      <c r="G66" s="48">
        <f t="shared" si="15"/>
        <v>9.3146677305093236E-3</v>
      </c>
      <c r="H66" s="48">
        <f t="shared" si="16"/>
        <v>1.7820875494142831E-2</v>
      </c>
      <c r="I66" s="48">
        <f t="shared" si="17"/>
        <v>2.0250788815145263E-2</v>
      </c>
      <c r="J66" s="48">
        <f t="shared" si="18"/>
        <v>6.4797688560064787E-3</v>
      </c>
      <c r="K66" s="48">
        <f t="shared" si="19"/>
        <v>0</v>
      </c>
      <c r="L66" s="48">
        <f t="shared" si="20"/>
        <v>4.0498555350041413E-4</v>
      </c>
      <c r="M66" s="48">
        <f t="shared" si="21"/>
        <v>3.2398844280032459E-3</v>
      </c>
      <c r="N66" s="48">
        <f t="shared" si="22"/>
        <v>1.6199422140016297E-3</v>
      </c>
      <c r="O66" s="48">
        <f t="shared" si="23"/>
        <v>0</v>
      </c>
      <c r="P66" s="48">
        <f t="shared" si="24"/>
        <v>1.0124638837510126E-2</v>
      </c>
      <c r="Q66" s="48">
        <f t="shared" si="25"/>
        <v>1.9440817708144448E-2</v>
      </c>
    </row>
    <row r="67" spans="2:38">
      <c r="B67" s="48">
        <f t="shared" si="10"/>
        <v>1</v>
      </c>
      <c r="C67" s="48">
        <f t="shared" si="11"/>
        <v>0.4683868572489327</v>
      </c>
      <c r="D67" s="48">
        <f t="shared" si="12"/>
        <v>0.38021484895198582</v>
      </c>
      <c r="E67" s="48">
        <f t="shared" si="13"/>
        <v>0.16731261248900331</v>
      </c>
      <c r="F67" s="48">
        <f t="shared" si="14"/>
        <v>0.12473184235801164</v>
      </c>
      <c r="G67" s="48">
        <f t="shared" si="15"/>
        <v>0.10967788799121879</v>
      </c>
      <c r="H67" s="48">
        <f t="shared" si="16"/>
        <v>5.1182799170305326E-2</v>
      </c>
      <c r="I67" s="48">
        <f t="shared" si="17"/>
        <v>9.6344662270683862E-2</v>
      </c>
      <c r="J67" s="48">
        <f t="shared" si="18"/>
        <v>6.4947014148392671E-2</v>
      </c>
      <c r="K67" s="48">
        <f t="shared" si="19"/>
        <v>5.6774360174655557E-2</v>
      </c>
      <c r="L67" s="48">
        <f t="shared" si="20"/>
        <v>5.8926078078465859E-2</v>
      </c>
      <c r="M67" s="48">
        <f t="shared" si="21"/>
        <v>3.6989209126641436E-2</v>
      </c>
      <c r="N67" s="48">
        <f t="shared" si="22"/>
        <v>9.893382619994992E-3</v>
      </c>
      <c r="O67" s="48">
        <f t="shared" si="23"/>
        <v>7.3122896506081373E-3</v>
      </c>
      <c r="P67" s="48">
        <f t="shared" si="24"/>
        <v>3.8724465500681927E-3</v>
      </c>
      <c r="Q67" s="48">
        <f t="shared" si="25"/>
        <v>0</v>
      </c>
    </row>
    <row r="68" spans="2:38">
      <c r="B68" s="48">
        <f t="shared" si="10"/>
        <v>1</v>
      </c>
      <c r="C68" s="48">
        <f t="shared" si="11"/>
        <v>0.44832404208265325</v>
      </c>
      <c r="D68" s="48">
        <f t="shared" si="12"/>
        <v>0.20670206527191923</v>
      </c>
      <c r="E68" s="48">
        <f t="shared" si="13"/>
        <v>9.108075262663301E-2</v>
      </c>
      <c r="F68" s="48">
        <f t="shared" si="14"/>
        <v>4.1058142739046587E-2</v>
      </c>
      <c r="G68" s="48">
        <f t="shared" si="15"/>
        <v>3.1146886547823403E-2</v>
      </c>
      <c r="H68" s="48">
        <f t="shared" si="16"/>
        <v>0</v>
      </c>
      <c r="I68" s="48">
        <f t="shared" si="17"/>
        <v>9.4396280673491682E-3</v>
      </c>
      <c r="J68" s="48">
        <f t="shared" si="18"/>
        <v>5.1912655178017547E-2</v>
      </c>
      <c r="K68" s="48">
        <f t="shared" si="19"/>
        <v>4.6249584896595058E-2</v>
      </c>
      <c r="L68" s="48">
        <f t="shared" si="20"/>
        <v>4.7192841144342898E-2</v>
      </c>
      <c r="M68" s="48">
        <f t="shared" si="21"/>
        <v>4.0586514615172632E-2</v>
      </c>
      <c r="N68" s="48">
        <f t="shared" si="22"/>
        <v>1.8405861613356757E-2</v>
      </c>
      <c r="O68" s="48">
        <f t="shared" si="23"/>
        <v>8.0229772982597491E-3</v>
      </c>
      <c r="P68" s="48">
        <f t="shared" si="24"/>
        <v>7.5513491743857972E-3</v>
      </c>
      <c r="Q68" s="48">
        <f t="shared" si="25"/>
        <v>1.6989210844267338E-2</v>
      </c>
      <c r="W68">
        <v>1</v>
      </c>
      <c r="X68">
        <v>0.55338402378356233</v>
      </c>
      <c r="Y68">
        <v>0.24527201628847239</v>
      </c>
      <c r="Z68">
        <v>0.10719064607536274</v>
      </c>
      <c r="AA68">
        <v>8.3432674601136736E-2</v>
      </c>
      <c r="AB68">
        <v>3.9670318976103014E-2</v>
      </c>
      <c r="AC68">
        <v>2.4826607825340029E-2</v>
      </c>
      <c r="AD68">
        <v>2.7548951828197457E-2</v>
      </c>
      <c r="AE68">
        <v>2.5394035412503301E-2</v>
      </c>
      <c r="AF68">
        <v>2.41897038402617E-2</v>
      </c>
      <c r="AG68">
        <v>2.3548363119906691E-2</v>
      </c>
      <c r="AH68">
        <v>1.8076493542043985E-2</v>
      </c>
      <c r="AI68">
        <v>1.1518312060974206E-2</v>
      </c>
      <c r="AJ68">
        <v>1.1238922010641215E-2</v>
      </c>
      <c r="AK68">
        <v>9.1011083466097584E-3</v>
      </c>
      <c r="AL68">
        <v>1.3047663250621983E-2</v>
      </c>
    </row>
    <row r="69" spans="2:38">
      <c r="B69" s="48">
        <f t="shared" si="10"/>
        <v>1</v>
      </c>
      <c r="C69" s="48">
        <f t="shared" si="11"/>
        <v>0.51999970465155354</v>
      </c>
      <c r="D69" s="48">
        <f t="shared" si="12"/>
        <v>0.60000036918555832</v>
      </c>
      <c r="E69" s="48">
        <f t="shared" si="13"/>
        <v>7.308581902893127E-2</v>
      </c>
      <c r="F69" s="48">
        <f t="shared" si="14"/>
        <v>2.9628986973287585E-2</v>
      </c>
      <c r="G69" s="48">
        <f t="shared" si="15"/>
        <v>4.7901826176363613E-2</v>
      </c>
      <c r="H69" s="48">
        <f t="shared" si="16"/>
        <v>2.9628986973287585E-2</v>
      </c>
      <c r="I69" s="48">
        <f t="shared" si="17"/>
        <v>9.8757136818321978E-3</v>
      </c>
      <c r="J69" s="48">
        <f t="shared" si="18"/>
        <v>5.5307688473842251E-2</v>
      </c>
      <c r="K69" s="48">
        <f t="shared" si="19"/>
        <v>6.2715396699111872E-2</v>
      </c>
      <c r="L69" s="48">
        <f t="shared" si="20"/>
        <v>5.9752682594562234E-2</v>
      </c>
      <c r="M69" s="48">
        <f t="shared" si="21"/>
        <v>4.8889397544546825E-2</v>
      </c>
      <c r="N69" s="48">
        <f t="shared" si="22"/>
        <v>0</v>
      </c>
      <c r="O69" s="48">
        <f t="shared" si="23"/>
        <v>3.8518975214727559E-2</v>
      </c>
      <c r="P69" s="48">
        <f t="shared" si="24"/>
        <v>1.6790559186905748E-2</v>
      </c>
      <c r="Q69" s="48">
        <f t="shared" si="25"/>
        <v>2.7653844236921157E-2</v>
      </c>
      <c r="W69">
        <v>1</v>
      </c>
      <c r="X69">
        <v>0.46862208208570783</v>
      </c>
      <c r="Y69">
        <v>0.32605938759844588</v>
      </c>
      <c r="Z69">
        <v>0.1429892612253276</v>
      </c>
      <c r="AA69">
        <v>0.10393421461920038</v>
      </c>
      <c r="AB69">
        <v>4.1103293962025715E-2</v>
      </c>
      <c r="AC69">
        <v>3.7020941372902107E-2</v>
      </c>
      <c r="AD69">
        <v>3.3060987036051599E-2</v>
      </c>
      <c r="AE69">
        <v>2.3556864088216698E-2</v>
      </c>
      <c r="AF69">
        <v>2.4936101034668156E-2</v>
      </c>
      <c r="AG69">
        <v>2.3184855040621177E-2</v>
      </c>
      <c r="AH69">
        <v>2.3836671828390828E-2</v>
      </c>
      <c r="AI69">
        <v>1.295729159558655E-2</v>
      </c>
      <c r="AJ69">
        <v>1.1476366479226379E-2</v>
      </c>
      <c r="AK69">
        <v>1.3679613760750277E-2</v>
      </c>
      <c r="AL69">
        <v>1.0306781925700077E-2</v>
      </c>
    </row>
    <row r="70" spans="2:38">
      <c r="B70" s="48">
        <f t="shared" si="10"/>
        <v>1</v>
      </c>
      <c r="C70" s="48">
        <f t="shared" si="11"/>
        <v>0.86297893557881589</v>
      </c>
      <c r="D70" s="48">
        <f t="shared" si="12"/>
        <v>0.2082720923396354</v>
      </c>
      <c r="E70" s="48">
        <f t="shared" si="13"/>
        <v>0.16990515242960855</v>
      </c>
      <c r="F70" s="48">
        <f t="shared" si="14"/>
        <v>0.16043900024930513</v>
      </c>
      <c r="G70" s="48">
        <f t="shared" si="15"/>
        <v>9.3174993581323709E-2</v>
      </c>
      <c r="H70" s="48">
        <f t="shared" si="16"/>
        <v>7.6233409117125062E-2</v>
      </c>
      <c r="I70" s="48">
        <f t="shared" si="17"/>
        <v>6.6767256936821645E-2</v>
      </c>
      <c r="J70" s="48">
        <f t="shared" si="18"/>
        <v>6.1784875738147775E-2</v>
      </c>
      <c r="K70" s="48">
        <f t="shared" si="19"/>
        <v>5.4808053671296791E-2</v>
      </c>
      <c r="L70" s="48">
        <f t="shared" si="20"/>
        <v>4.8331702307374616E-2</v>
      </c>
      <c r="M70" s="48">
        <f t="shared" si="21"/>
        <v>2.5412376696298002E-2</v>
      </c>
      <c r="N70" s="48">
        <f t="shared" si="22"/>
        <v>3.3384558711353082E-2</v>
      </c>
      <c r="O70" s="48">
        <f t="shared" si="23"/>
        <v>2.1923965662872514E-2</v>
      </c>
      <c r="P70" s="48">
        <f t="shared" si="24"/>
        <v>0</v>
      </c>
      <c r="Q70" s="48">
        <f t="shared" si="25"/>
        <v>7.4754322838952898E-3</v>
      </c>
      <c r="W70">
        <v>1</v>
      </c>
      <c r="X70">
        <v>0.78791121116744023</v>
      </c>
      <c r="Y70">
        <v>0.48872054271204041</v>
      </c>
      <c r="Z70">
        <v>0.30393521628263631</v>
      </c>
      <c r="AA70">
        <v>0.24212753765727599</v>
      </c>
      <c r="AB70">
        <v>0.11562551938782151</v>
      </c>
      <c r="AC70">
        <v>7.5650941667847665E-2</v>
      </c>
      <c r="AD70">
        <v>7.3812198433078055E-2</v>
      </c>
      <c r="AE70">
        <v>3.0192147642587118E-2</v>
      </c>
      <c r="AF70">
        <v>2.1177270054109968E-2</v>
      </c>
      <c r="AG70">
        <v>2.0520012816470583E-2</v>
      </c>
      <c r="AH70">
        <v>1.8533394422088515E-2</v>
      </c>
      <c r="AI70">
        <v>9.4977017180773657E-3</v>
      </c>
      <c r="AJ70">
        <v>9.0310171943575844E-3</v>
      </c>
      <c r="AK70">
        <v>7.811776350255894E-3</v>
      </c>
      <c r="AL70">
        <v>6.2329988810712065E-3</v>
      </c>
    </row>
    <row r="71" spans="2:38">
      <c r="B71" s="48">
        <f t="shared" si="10"/>
        <v>1</v>
      </c>
      <c r="C71" s="48">
        <f t="shared" si="11"/>
        <v>0.38525280770531201</v>
      </c>
      <c r="D71" s="48">
        <f t="shared" si="12"/>
        <v>0.20507717191655017</v>
      </c>
      <c r="E71" s="48">
        <f t="shared" si="13"/>
        <v>0.17089855708163135</v>
      </c>
      <c r="F71" s="48">
        <f t="shared" si="14"/>
        <v>0.16601511454706619</v>
      </c>
      <c r="G71" s="48">
        <f t="shared" si="15"/>
        <v>0</v>
      </c>
      <c r="H71" s="48">
        <f t="shared" si="16"/>
        <v>4.8834425345651578E-3</v>
      </c>
      <c r="I71" s="48">
        <f t="shared" si="17"/>
        <v>1.9530114866902433E-2</v>
      </c>
      <c r="J71" s="48">
        <f t="shared" si="18"/>
        <v>5.8593999872065461E-3</v>
      </c>
      <c r="K71" s="48">
        <f t="shared" si="19"/>
        <v>1.7090221235298946E-2</v>
      </c>
      <c r="L71" s="48">
        <f t="shared" si="20"/>
        <v>1.2206778700733787E-2</v>
      </c>
      <c r="M71" s="48">
        <f t="shared" si="21"/>
        <v>2.3925578675146896E-2</v>
      </c>
      <c r="N71" s="48">
        <f t="shared" si="22"/>
        <v>3.3202657382277415E-2</v>
      </c>
      <c r="O71" s="48">
        <f t="shared" si="23"/>
        <v>2.1483857407864307E-2</v>
      </c>
      <c r="P71" s="48">
        <f t="shared" si="24"/>
        <v>2.0995878681543616E-2</v>
      </c>
      <c r="Q71" s="48">
        <f t="shared" si="25"/>
        <v>2.6367299942429465E-2</v>
      </c>
      <c r="W71">
        <v>1</v>
      </c>
      <c r="X71">
        <v>0.3985254037425367</v>
      </c>
      <c r="Y71">
        <v>0.17602200740983873</v>
      </c>
      <c r="Z71">
        <v>7.5185741947586884E-2</v>
      </c>
      <c r="AA71">
        <v>2.9077874565244053E-2</v>
      </c>
      <c r="AB71">
        <v>2.7245291248105211E-2</v>
      </c>
      <c r="AC71">
        <v>3.2515196465112826E-2</v>
      </c>
      <c r="AD71">
        <v>4.8120314795733955E-2</v>
      </c>
      <c r="AE71">
        <v>7.4901377101057612E-2</v>
      </c>
      <c r="AF71">
        <v>9.775536021868568E-2</v>
      </c>
      <c r="AG71">
        <v>0.12830164143803904</v>
      </c>
      <c r="AH71">
        <v>0.16442399124378076</v>
      </c>
      <c r="AI71">
        <v>0.20812734905847405</v>
      </c>
      <c r="AJ71">
        <v>0.25313294218939603</v>
      </c>
      <c r="AK71">
        <v>0.3141350011228925</v>
      </c>
      <c r="AL71">
        <v>0.41000065117684348</v>
      </c>
    </row>
    <row r="72" spans="2:38">
      <c r="B72" s="48">
        <f>(B13-R13)/(S13-R13)</f>
        <v>1</v>
      </c>
      <c r="C72" s="48">
        <f>(C13-R13)/(S13-R13)</f>
        <v>0.46786312199867236</v>
      </c>
      <c r="D72" s="48">
        <f>(D13-R13)/(S13-R13)</f>
        <v>0.23662486194229387</v>
      </c>
      <c r="E72" s="48">
        <f>(E13-R13)/(S13-R13)</f>
        <v>2.6930322174956393E-2</v>
      </c>
      <c r="F72" s="48">
        <f>(F13-R13)/(S13-R13)</f>
        <v>2.6211481564089676E-2</v>
      </c>
      <c r="G72" s="48">
        <f>(G13-R13)/(S13-R13)</f>
        <v>1.4362032316924062E-2</v>
      </c>
      <c r="H72" s="48">
        <f>(H13-R13)/(S13-R13)</f>
        <v>1.7234707505770878E-2</v>
      </c>
      <c r="I72" s="48">
        <f>(I13-R13)/(S13-R13)</f>
        <v>1.4003283825145705E-2</v>
      </c>
      <c r="J72" s="48">
        <f>(J13-R13)/(S13-R13)</f>
        <v>2.0107382694617697E-2</v>
      </c>
      <c r="K72" s="48">
        <f>(K13-R13)/(S13-R13)</f>
        <v>0</v>
      </c>
      <c r="L72" s="48">
        <f>(L13-R13)/(S13-R13)</f>
        <v>8.2579334474520705E-3</v>
      </c>
      <c r="M72" s="48">
        <f>(M13-R13)/(S13-R13)</f>
        <v>5.0265097668269086E-3</v>
      </c>
      <c r="N72" s="48">
        <f>(N13-R13)/(S13-R13)</f>
        <v>1.4362032316924062E-2</v>
      </c>
      <c r="O72" s="48">
        <f>(O13-R13)/(S13-R13)</f>
        <v>9.6942710418754848E-3</v>
      </c>
      <c r="P72" s="48">
        <f>(P13-R13)/(S13-R13)</f>
        <v>1.4362032316924062E-2</v>
      </c>
      <c r="Q72" s="48">
        <f>(Q13-R13)/(S13-R13)</f>
        <v>1.7953548116637595E-2</v>
      </c>
    </row>
    <row r="73" spans="2:38">
      <c r="B73" s="48">
        <f>AVERAGE(B62:B72)</f>
        <v>1</v>
      </c>
      <c r="C73" s="48">
        <f t="shared" ref="C73:Q73" si="26">AVERAGE(C62:C72)</f>
        <v>0.55338402378356233</v>
      </c>
      <c r="D73" s="48">
        <f t="shared" si="26"/>
        <v>0.24527201628847239</v>
      </c>
      <c r="E73" s="48">
        <f t="shared" si="26"/>
        <v>0.10719064607536274</v>
      </c>
      <c r="F73" s="48">
        <f t="shared" si="26"/>
        <v>8.3432674601136736E-2</v>
      </c>
      <c r="G73" s="48">
        <f t="shared" si="26"/>
        <v>3.9670318976103014E-2</v>
      </c>
      <c r="H73" s="48">
        <f t="shared" si="26"/>
        <v>2.4826607825340029E-2</v>
      </c>
      <c r="I73" s="48">
        <f t="shared" si="26"/>
        <v>2.7548951828197457E-2</v>
      </c>
      <c r="J73" s="48">
        <f t="shared" si="26"/>
        <v>2.5394035412503301E-2</v>
      </c>
      <c r="K73" s="48">
        <f t="shared" si="26"/>
        <v>2.41897038402617E-2</v>
      </c>
      <c r="L73" s="48">
        <f t="shared" si="26"/>
        <v>2.3548363119906691E-2</v>
      </c>
      <c r="M73" s="48">
        <f t="shared" si="26"/>
        <v>1.8076493542043985E-2</v>
      </c>
      <c r="N73" s="48">
        <f t="shared" si="26"/>
        <v>1.1518312060974206E-2</v>
      </c>
      <c r="O73" s="48">
        <f t="shared" si="26"/>
        <v>1.1238922010641215E-2</v>
      </c>
      <c r="P73" s="48">
        <f t="shared" si="26"/>
        <v>9.1011083466097584E-3</v>
      </c>
      <c r="Q73" s="48">
        <f t="shared" si="26"/>
        <v>1.3047663250621983E-2</v>
      </c>
    </row>
    <row r="75" spans="2:38">
      <c r="B75" s="57" t="s">
        <v>57</v>
      </c>
      <c r="C75" s="58"/>
      <c r="D75" s="58"/>
      <c r="E75" s="58"/>
      <c r="F75" s="58"/>
      <c r="G75" s="58"/>
      <c r="H75" s="58"/>
      <c r="I75" s="58"/>
      <c r="J75" s="58"/>
      <c r="K75" s="58"/>
      <c r="L75" s="58"/>
      <c r="M75" s="58"/>
      <c r="N75" s="58"/>
      <c r="O75" s="58"/>
      <c r="P75" s="58"/>
      <c r="Q75" s="59"/>
    </row>
    <row r="76" spans="2:38">
      <c r="B76" s="48">
        <f t="shared" ref="B76:B86" si="27">(B17-R17)/(S17-R17)</f>
        <v>1</v>
      </c>
      <c r="C76" s="48">
        <f t="shared" ref="C76:C86" si="28">(C17-R17)/(S17-R17)</f>
        <v>0.33321617704552908</v>
      </c>
      <c r="D76" s="48">
        <f t="shared" ref="D76:D86" si="29">(D17-R17)/(S17-R17)</f>
        <v>0.30723380840866221</v>
      </c>
      <c r="E76" s="48">
        <f t="shared" ref="E76:E86" si="30">(E17-R17)/(S17-R17)</f>
        <v>0.14852521295458943</v>
      </c>
      <c r="F76" s="48">
        <f t="shared" ref="F76:F86" si="31">(F17-R17)/(S17-R17)</f>
        <v>0.13307637931783448</v>
      </c>
      <c r="G76" s="48">
        <f t="shared" ref="G76:G86" si="32">(G17-R17)/(S17-R17)</f>
        <v>2.7036775227105486E-2</v>
      </c>
      <c r="H76" s="48">
        <f t="shared" ref="H76:H86" si="33">(H17-R17)/(S17-R17)</f>
        <v>2.106707000022378E-2</v>
      </c>
      <c r="I76" s="48">
        <f t="shared" ref="I76:I86" si="34">(I17-R17)/(S17-R17)</f>
        <v>1.4044274545887745E-2</v>
      </c>
      <c r="J76" s="48">
        <f t="shared" ref="J76:J86" si="35">(J17-R17)/(S17-R17)</f>
        <v>2.8091181817344137E-3</v>
      </c>
      <c r="K76" s="48">
        <f t="shared" ref="K76:K86" si="36">(K17-R17)/(S17-R17)</f>
        <v>0</v>
      </c>
      <c r="L76" s="48">
        <f t="shared" ref="L76:L86" si="37">(L17-R17)/(S17-R17)</f>
        <v>1.4045590908672069E-3</v>
      </c>
      <c r="M76" s="48">
        <f t="shared" ref="M76:M86" si="38">(M17-R17)/(S17-R17)</f>
        <v>3.8622084091887374E-3</v>
      </c>
      <c r="N76" s="48">
        <f t="shared" ref="N76:N86" si="39">(N17-R17)/(S17-R17)</f>
        <v>3.1605870451472942E-3</v>
      </c>
      <c r="O76" s="48">
        <f t="shared" ref="O76:O86" si="40">(O17-R17)/(S17-R17)</f>
        <v>3.8622084091887374E-3</v>
      </c>
      <c r="P76" s="48">
        <f t="shared" ref="P76:P86" si="41">(P17-R17)/(S17-R17)</f>
        <v>4.915298636643064E-3</v>
      </c>
      <c r="Q76" s="48">
        <f t="shared" ref="Q76:Q86" si="42">(Q17-R17)/(S17-R17)</f>
        <v>5.266767500055944E-3</v>
      </c>
    </row>
    <row r="77" spans="2:38">
      <c r="B77" s="48">
        <f t="shared" si="27"/>
        <v>1</v>
      </c>
      <c r="C77" s="48">
        <f t="shared" si="28"/>
        <v>0.55406430555535624</v>
      </c>
      <c r="D77" s="48">
        <f t="shared" si="29"/>
        <v>2.9908493432779737E-2</v>
      </c>
      <c r="E77" s="48">
        <f t="shared" si="30"/>
        <v>1.9173214288275072E-3</v>
      </c>
      <c r="F77" s="48">
        <f t="shared" si="31"/>
        <v>1.0736713191945815E-2</v>
      </c>
      <c r="G77" s="48">
        <f t="shared" si="32"/>
        <v>7.6721538101923463E-4</v>
      </c>
      <c r="H77" s="48">
        <f t="shared" si="33"/>
        <v>2.6845368098467434E-3</v>
      </c>
      <c r="I77" s="48">
        <f t="shared" si="34"/>
        <v>7.6721538101923463E-4</v>
      </c>
      <c r="J77" s="48">
        <f t="shared" si="35"/>
        <v>0</v>
      </c>
      <c r="K77" s="48">
        <f t="shared" si="36"/>
        <v>0</v>
      </c>
      <c r="L77" s="48">
        <f t="shared" si="37"/>
        <v>1.1515400952494315E-3</v>
      </c>
      <c r="M77" s="48">
        <f t="shared" si="38"/>
        <v>0</v>
      </c>
      <c r="N77" s="48">
        <f t="shared" si="39"/>
        <v>0</v>
      </c>
      <c r="O77" s="48">
        <f t="shared" si="40"/>
        <v>1.9173214288275072E-3</v>
      </c>
      <c r="P77" s="48">
        <f t="shared" si="41"/>
        <v>3.8346428576550161E-3</v>
      </c>
      <c r="Q77" s="48">
        <f t="shared" si="42"/>
        <v>4.6018582386742508E-3</v>
      </c>
    </row>
    <row r="78" spans="2:38">
      <c r="B78" s="48">
        <f t="shared" si="27"/>
        <v>1</v>
      </c>
      <c r="C78" s="48">
        <f t="shared" si="28"/>
        <v>0.61370515423700978</v>
      </c>
      <c r="D78" s="48">
        <f t="shared" si="29"/>
        <v>0.34375004385121738</v>
      </c>
      <c r="E78" s="48">
        <f t="shared" si="30"/>
        <v>3.2379738913359817E-2</v>
      </c>
      <c r="F78" s="48">
        <f t="shared" si="31"/>
        <v>4.8944974790812246E-3</v>
      </c>
      <c r="G78" s="48">
        <f t="shared" si="32"/>
        <v>2.2592147194153613E-3</v>
      </c>
      <c r="H78" s="48">
        <f t="shared" si="33"/>
        <v>0</v>
      </c>
      <c r="I78" s="48">
        <f t="shared" si="34"/>
        <v>1.0918602317870112E-2</v>
      </c>
      <c r="J78" s="48">
        <f t="shared" si="35"/>
        <v>1.5056753999581891E-3</v>
      </c>
      <c r="K78" s="48">
        <f t="shared" si="36"/>
        <v>3.0113507999163657E-3</v>
      </c>
      <c r="L78" s="48">
        <f t="shared" si="37"/>
        <v>5.6480367985383842E-3</v>
      </c>
      <c r="M78" s="48">
        <f t="shared" si="38"/>
        <v>4.8944974790812246E-3</v>
      </c>
      <c r="N78" s="48">
        <f t="shared" si="39"/>
        <v>3.0113507999163657E-3</v>
      </c>
      <c r="O78" s="48">
        <f t="shared" si="40"/>
        <v>7.5213608050101681E-4</v>
      </c>
      <c r="P78" s="48">
        <f t="shared" si="41"/>
        <v>1.1294670358120613E-2</v>
      </c>
      <c r="Q78" s="48">
        <f t="shared" si="42"/>
        <v>2.2592147194153613E-3</v>
      </c>
    </row>
    <row r="79" spans="2:38">
      <c r="B79" s="48">
        <f t="shared" si="27"/>
        <v>1</v>
      </c>
      <c r="C79" s="48">
        <f t="shared" si="28"/>
        <v>0.2655121746809081</v>
      </c>
      <c r="D79" s="48">
        <f t="shared" si="29"/>
        <v>0.14381931942643486</v>
      </c>
      <c r="E79" s="48">
        <f t="shared" si="30"/>
        <v>0</v>
      </c>
      <c r="F79" s="48">
        <f t="shared" si="31"/>
        <v>2.4045421927914278E-3</v>
      </c>
      <c r="G79" s="48">
        <f t="shared" si="32"/>
        <v>1.0100156286250233E-2</v>
      </c>
      <c r="H79" s="48">
        <f t="shared" si="33"/>
        <v>4.1366398636047283E-2</v>
      </c>
      <c r="I79" s="48">
        <f t="shared" si="34"/>
        <v>1.875974540987824E-2</v>
      </c>
      <c r="J79" s="48">
        <f t="shared" si="35"/>
        <v>1.5873215702002227E-2</v>
      </c>
      <c r="K79" s="48">
        <f t="shared" si="36"/>
        <v>1.7797568840586215E-2</v>
      </c>
      <c r="L79" s="48">
        <f t="shared" si="37"/>
        <v>1.5873215702002227E-2</v>
      </c>
      <c r="M79" s="48">
        <f t="shared" si="38"/>
        <v>1.0100156286250233E-2</v>
      </c>
      <c r="N79" s="48">
        <f t="shared" si="39"/>
        <v>1.875974540987824E-2</v>
      </c>
      <c r="O79" s="48">
        <f t="shared" si="40"/>
        <v>1.9721921979170234E-2</v>
      </c>
      <c r="P79" s="48">
        <f t="shared" si="41"/>
        <v>2.6455359503337047E-2</v>
      </c>
      <c r="Q79" s="48">
        <f t="shared" si="42"/>
        <v>3.1746431404004453E-2</v>
      </c>
    </row>
    <row r="80" spans="2:38">
      <c r="B80" s="48">
        <f t="shared" si="27"/>
        <v>1</v>
      </c>
      <c r="C80" s="48">
        <f t="shared" si="28"/>
        <v>0.38947849511981825</v>
      </c>
      <c r="D80" s="48">
        <f t="shared" si="29"/>
        <v>0.21829639688336344</v>
      </c>
      <c r="E80" s="48">
        <f t="shared" si="30"/>
        <v>0.14566276867367162</v>
      </c>
      <c r="F80" s="48">
        <f t="shared" si="31"/>
        <v>6.3996812464202482E-2</v>
      </c>
      <c r="G80" s="48">
        <f t="shared" si="32"/>
        <v>0</v>
      </c>
      <c r="H80" s="48">
        <f t="shared" si="33"/>
        <v>5.4976203346033701E-3</v>
      </c>
      <c r="I80" s="48">
        <f t="shared" si="34"/>
        <v>7.4605330040327543E-3</v>
      </c>
      <c r="J80" s="48">
        <f t="shared" si="35"/>
        <v>1.6882513817293845E-2</v>
      </c>
      <c r="K80" s="48">
        <f t="shared" si="36"/>
        <v>1.8061726279152555E-2</v>
      </c>
      <c r="L80" s="48">
        <f t="shared" si="37"/>
        <v>2.3950464287440725E-2</v>
      </c>
      <c r="M80" s="48">
        <f t="shared" si="38"/>
        <v>2.8268872160185393E-2</v>
      </c>
      <c r="N80" s="48">
        <f t="shared" si="39"/>
        <v>8.2456980718045164E-3</v>
      </c>
      <c r="O80" s="48">
        <f t="shared" si="40"/>
        <v>1.0993775809005664E-2</v>
      </c>
      <c r="P80" s="48">
        <f t="shared" si="41"/>
        <v>2.2380134151897199E-2</v>
      </c>
      <c r="Q80" s="48">
        <f t="shared" si="42"/>
        <v>3.9655230503076948E-2</v>
      </c>
    </row>
    <row r="81" spans="2:38">
      <c r="B81" s="48">
        <f t="shared" si="27"/>
        <v>1</v>
      </c>
      <c r="C81" s="48">
        <f t="shared" si="28"/>
        <v>0.48979594785976482</v>
      </c>
      <c r="D81" s="48">
        <f t="shared" si="29"/>
        <v>0.45860574005029048</v>
      </c>
      <c r="E81" s="48">
        <f t="shared" si="30"/>
        <v>0.30419665308245902</v>
      </c>
      <c r="F81" s="48">
        <f t="shared" si="31"/>
        <v>0.28109338420185559</v>
      </c>
      <c r="G81" s="48">
        <f t="shared" si="32"/>
        <v>9.7420445677620746E-2</v>
      </c>
      <c r="H81" s="48">
        <f t="shared" si="33"/>
        <v>0.10242637070435562</v>
      </c>
      <c r="I81" s="48">
        <f t="shared" si="34"/>
        <v>6.7770744819214426E-2</v>
      </c>
      <c r="J81" s="48">
        <f t="shared" si="35"/>
        <v>2.0793953582473476E-2</v>
      </c>
      <c r="K81" s="48">
        <f t="shared" si="36"/>
        <v>5.7758894765744674E-2</v>
      </c>
      <c r="L81" s="48">
        <f t="shared" si="37"/>
        <v>3.8121043960808107E-2</v>
      </c>
      <c r="M81" s="48">
        <f t="shared" si="38"/>
        <v>3.3115118934073241E-2</v>
      </c>
      <c r="N81" s="48">
        <f t="shared" si="39"/>
        <v>1.5017775080204633E-2</v>
      </c>
      <c r="O81" s="48">
        <f t="shared" si="40"/>
        <v>1.116650770253475E-2</v>
      </c>
      <c r="P81" s="48">
        <f t="shared" si="41"/>
        <v>9.6260007514668081E-3</v>
      </c>
      <c r="Q81" s="48">
        <f t="shared" si="42"/>
        <v>0</v>
      </c>
    </row>
    <row r="82" spans="2:38">
      <c r="B82" s="48">
        <f t="shared" si="27"/>
        <v>1</v>
      </c>
      <c r="C82" s="48">
        <f t="shared" si="28"/>
        <v>0.24077087264515729</v>
      </c>
      <c r="D82" s="48">
        <f t="shared" si="29"/>
        <v>0.16308555284024706</v>
      </c>
      <c r="E82" s="48">
        <f t="shared" si="30"/>
        <v>1.8182943050700694E-2</v>
      </c>
      <c r="F82" s="48">
        <f t="shared" si="31"/>
        <v>0.18953197017972592</v>
      </c>
      <c r="G82" s="48">
        <f t="shared" si="32"/>
        <v>4.1323558222744694E-2</v>
      </c>
      <c r="H82" s="48">
        <f t="shared" si="33"/>
        <v>0</v>
      </c>
      <c r="I82" s="48">
        <f t="shared" si="34"/>
        <v>0.10027531165898476</v>
      </c>
      <c r="J82" s="48">
        <f t="shared" si="35"/>
        <v>6.3911487817201296E-2</v>
      </c>
      <c r="K82" s="48">
        <f t="shared" si="36"/>
        <v>7.5482826533032232E-2</v>
      </c>
      <c r="L82" s="48">
        <f t="shared" si="37"/>
        <v>5.7299883482331608E-2</v>
      </c>
      <c r="M82" s="48">
        <f t="shared" si="38"/>
        <v>7.0523092152071074E-2</v>
      </c>
      <c r="N82" s="48">
        <f t="shared" si="39"/>
        <v>4.1323558222744694E-2</v>
      </c>
      <c r="O82" s="48">
        <f t="shared" si="40"/>
        <v>3.5262577205844463E-2</v>
      </c>
      <c r="P82" s="48">
        <f t="shared" si="41"/>
        <v>3.2507398356379079E-2</v>
      </c>
      <c r="Q82" s="48">
        <f t="shared" si="42"/>
        <v>1.2672585351769926E-2</v>
      </c>
    </row>
    <row r="83" spans="2:38">
      <c r="B83" s="48">
        <f t="shared" si="27"/>
        <v>1</v>
      </c>
      <c r="C83" s="48">
        <f t="shared" si="28"/>
        <v>0.69038376751586239</v>
      </c>
      <c r="D83" s="48">
        <f t="shared" si="29"/>
        <v>0.69871758007936058</v>
      </c>
      <c r="E83" s="48">
        <f t="shared" si="30"/>
        <v>0.10961671171430214</v>
      </c>
      <c r="F83" s="48">
        <f t="shared" si="31"/>
        <v>6.9871758007936144E-2</v>
      </c>
      <c r="G83" s="48">
        <f t="shared" si="32"/>
        <v>8.7821323825406916E-2</v>
      </c>
      <c r="H83" s="48">
        <f t="shared" si="33"/>
        <v>6.0898173174612283E-2</v>
      </c>
      <c r="I83" s="48">
        <f t="shared" si="34"/>
        <v>4.7436597849215043E-2</v>
      </c>
      <c r="J83" s="48">
        <f t="shared" si="35"/>
        <v>2.3077328579370202E-2</v>
      </c>
      <c r="K83" s="48">
        <f t="shared" si="36"/>
        <v>3.2050913412693893E-2</v>
      </c>
      <c r="L83" s="48">
        <f t="shared" si="37"/>
        <v>5.4488469722238211E-2</v>
      </c>
      <c r="M83" s="48">
        <f t="shared" si="38"/>
        <v>5.0642647650813777E-2</v>
      </c>
      <c r="N83" s="48">
        <f t="shared" si="39"/>
        <v>2.0513447198420576E-2</v>
      </c>
      <c r="O83" s="48">
        <f t="shared" si="40"/>
        <v>1.8591734238119884E-2</v>
      </c>
      <c r="P83" s="48">
        <f t="shared" si="41"/>
        <v>6.4120996031974617E-3</v>
      </c>
      <c r="Q83" s="48">
        <f t="shared" si="42"/>
        <v>0</v>
      </c>
    </row>
    <row r="84" spans="2:38">
      <c r="B84" s="48">
        <f t="shared" si="27"/>
        <v>1</v>
      </c>
      <c r="C84" s="48">
        <f t="shared" si="28"/>
        <v>0.420847489687384</v>
      </c>
      <c r="D84" s="48">
        <f t="shared" si="29"/>
        <v>0.30443315169548862</v>
      </c>
      <c r="E84" s="48">
        <f t="shared" si="30"/>
        <v>0.2601070911511571</v>
      </c>
      <c r="F84" s="48">
        <f t="shared" si="31"/>
        <v>0.21724334863553357</v>
      </c>
      <c r="G84" s="48">
        <f t="shared" si="32"/>
        <v>0.11057052228761831</v>
      </c>
      <c r="H84" s="48">
        <f t="shared" si="33"/>
        <v>0.10959564360181299</v>
      </c>
      <c r="I84" s="48">
        <f t="shared" si="34"/>
        <v>2.5328657795755605E-2</v>
      </c>
      <c r="J84" s="48">
        <f t="shared" si="35"/>
        <v>8.5727485031247039E-2</v>
      </c>
      <c r="K84" s="48">
        <f t="shared" si="36"/>
        <v>4.1890682633336493E-2</v>
      </c>
      <c r="L84" s="48">
        <f t="shared" si="37"/>
        <v>4.0915803947531172E-2</v>
      </c>
      <c r="M84" s="48">
        <f t="shared" si="38"/>
        <v>4.383862120142884E-2</v>
      </c>
      <c r="N84" s="48">
        <f t="shared" si="39"/>
        <v>6.8186943900824326E-3</v>
      </c>
      <c r="O84" s="48">
        <f t="shared" si="40"/>
        <v>2.2893279884760628E-2</v>
      </c>
      <c r="P84" s="48">
        <f t="shared" si="41"/>
        <v>2.3868158570565946E-2</v>
      </c>
      <c r="Q84" s="48">
        <f t="shared" si="42"/>
        <v>0</v>
      </c>
    </row>
    <row r="85" spans="2:38">
      <c r="B85" s="48">
        <f t="shared" si="27"/>
        <v>1</v>
      </c>
      <c r="C85" s="48">
        <f t="shared" si="28"/>
        <v>0.48632411779400375</v>
      </c>
      <c r="D85" s="48">
        <f t="shared" si="29"/>
        <v>0.53665193763846852</v>
      </c>
      <c r="E85" s="48">
        <f t="shared" si="30"/>
        <v>0.50875346555332135</v>
      </c>
      <c r="F85" s="48">
        <f t="shared" si="31"/>
        <v>0.12472715806199296</v>
      </c>
      <c r="G85" s="48">
        <f t="shared" si="32"/>
        <v>2.6258349065682748E-2</v>
      </c>
      <c r="H85" s="48">
        <f t="shared" si="33"/>
        <v>2.7351764411992364E-2</v>
      </c>
      <c r="I85" s="48">
        <f t="shared" si="34"/>
        <v>4.2123109558579619E-2</v>
      </c>
      <c r="J85" s="48">
        <f t="shared" si="35"/>
        <v>8.7534655533214063E-3</v>
      </c>
      <c r="K85" s="48">
        <f t="shared" si="36"/>
        <v>2.6805056738837554E-2</v>
      </c>
      <c r="L85" s="48">
        <f t="shared" si="37"/>
        <v>1.2582466859686546E-2</v>
      </c>
      <c r="M85" s="48">
        <f t="shared" si="38"/>
        <v>1.695817583920653E-2</v>
      </c>
      <c r="N85" s="48">
        <f t="shared" si="39"/>
        <v>9.8468808996310248E-3</v>
      </c>
      <c r="O85" s="48">
        <f t="shared" si="40"/>
        <v>0</v>
      </c>
      <c r="P85" s="48">
        <f t="shared" si="41"/>
        <v>5.4670767315480925E-4</v>
      </c>
      <c r="Q85" s="48">
        <f t="shared" si="42"/>
        <v>6.0178795932658864E-3</v>
      </c>
    </row>
    <row r="86" spans="2:38">
      <c r="B86" s="48">
        <f t="shared" si="27"/>
        <v>1</v>
      </c>
      <c r="C86" s="48">
        <f t="shared" si="28"/>
        <v>0.67074440080199171</v>
      </c>
      <c r="D86" s="48">
        <f t="shared" si="29"/>
        <v>0.3821512392765915</v>
      </c>
      <c r="E86" s="48">
        <f t="shared" si="30"/>
        <v>4.3539966956214968E-2</v>
      </c>
      <c r="F86" s="48">
        <f t="shared" si="31"/>
        <v>4.5699797078304606E-2</v>
      </c>
      <c r="G86" s="48">
        <f t="shared" si="32"/>
        <v>4.8578672889419125E-2</v>
      </c>
      <c r="H86" s="48">
        <f t="shared" si="33"/>
        <v>3.6342777428428702E-2</v>
      </c>
      <c r="I86" s="48">
        <f t="shared" si="34"/>
        <v>2.8786065056130003E-2</v>
      </c>
      <c r="J86" s="48">
        <f t="shared" si="35"/>
        <v>1.9791261305781589E-2</v>
      </c>
      <c r="K86" s="48">
        <f t="shared" si="36"/>
        <v>1.4380913780497255E-3</v>
      </c>
      <c r="L86" s="48">
        <f t="shared" si="37"/>
        <v>3.597921500139364E-3</v>
      </c>
      <c r="M86" s="48">
        <f t="shared" si="38"/>
        <v>0</v>
      </c>
      <c r="N86" s="48">
        <f t="shared" si="39"/>
        <v>1.5832470433622261E-2</v>
      </c>
      <c r="O86" s="48">
        <f t="shared" si="40"/>
        <v>1.078568533537297E-3</v>
      </c>
      <c r="P86" s="48">
        <f t="shared" si="41"/>
        <v>8.6352809058359865E-3</v>
      </c>
      <c r="Q86" s="48">
        <f t="shared" si="42"/>
        <v>1.1154633872438065E-2</v>
      </c>
      <c r="W86">
        <f>W68*72.3153</f>
        <v>72.315299999999993</v>
      </c>
      <c r="X86">
        <f t="shared" ref="X86:AL86" si="43">X68*72.3153</f>
        <v>40.018131695115443</v>
      </c>
      <c r="Y86">
        <f t="shared" si="43"/>
        <v>17.736919439505765</v>
      </c>
      <c r="Z86">
        <f t="shared" si="43"/>
        <v>7.7515237281336784</v>
      </c>
      <c r="AA86">
        <f t="shared" si="43"/>
        <v>6.0334588935835827</v>
      </c>
      <c r="AB86">
        <f t="shared" si="43"/>
        <v>2.8687710178525818</v>
      </c>
      <c r="AC86">
        <f t="shared" si="43"/>
        <v>1.7953435928718118</v>
      </c>
      <c r="AD86">
        <f t="shared" si="43"/>
        <v>1.9922107161416474</v>
      </c>
      <c r="AE86">
        <f t="shared" si="43"/>
        <v>1.8363772890657999</v>
      </c>
      <c r="AF86">
        <f t="shared" si="43"/>
        <v>1.7492856901196767</v>
      </c>
      <c r="AG86">
        <f t="shared" si="43"/>
        <v>1.7029069435249882</v>
      </c>
      <c r="AH86">
        <f t="shared" si="43"/>
        <v>1.3072070534409732</v>
      </c>
      <c r="AI86">
        <f t="shared" si="43"/>
        <v>0.83295019218296795</v>
      </c>
      <c r="AJ86">
        <f t="shared" si="43"/>
        <v>0.81274601687612258</v>
      </c>
      <c r="AK86">
        <f t="shared" si="43"/>
        <v>0.65814938041758864</v>
      </c>
      <c r="AL86">
        <f t="shared" si="43"/>
        <v>0.94354568226770374</v>
      </c>
    </row>
    <row r="87" spans="2:38">
      <c r="B87" s="48">
        <f>AVERAGE(B76:B86)</f>
        <v>1</v>
      </c>
      <c r="C87" s="48">
        <f t="shared" ref="C87:Q87" si="44">AVERAGE(C76:C86)</f>
        <v>0.46862208208570783</v>
      </c>
      <c r="D87" s="48">
        <f t="shared" si="44"/>
        <v>0.32605938759844588</v>
      </c>
      <c r="E87" s="48">
        <f t="shared" si="44"/>
        <v>0.1429892612253276</v>
      </c>
      <c r="F87" s="48">
        <f t="shared" si="44"/>
        <v>0.10393421461920038</v>
      </c>
      <c r="G87" s="48">
        <f t="shared" si="44"/>
        <v>4.1103293962025715E-2</v>
      </c>
      <c r="H87" s="48">
        <f t="shared" si="44"/>
        <v>3.7020941372902107E-2</v>
      </c>
      <c r="I87" s="48">
        <f t="shared" si="44"/>
        <v>3.3060987036051599E-2</v>
      </c>
      <c r="J87" s="48">
        <f t="shared" si="44"/>
        <v>2.3556864088216698E-2</v>
      </c>
      <c r="K87" s="48">
        <f t="shared" si="44"/>
        <v>2.4936101034668156E-2</v>
      </c>
      <c r="L87" s="48">
        <f t="shared" si="44"/>
        <v>2.3184855040621177E-2</v>
      </c>
      <c r="M87" s="48">
        <f t="shared" si="44"/>
        <v>2.3836671828390828E-2</v>
      </c>
      <c r="N87" s="48">
        <f t="shared" si="44"/>
        <v>1.295729159558655E-2</v>
      </c>
      <c r="O87" s="48">
        <f t="shared" si="44"/>
        <v>1.1476366479226379E-2</v>
      </c>
      <c r="P87" s="48">
        <f t="shared" si="44"/>
        <v>1.3679613760750277E-2</v>
      </c>
      <c r="Q87" s="48">
        <f t="shared" si="44"/>
        <v>1.0306781925700077E-2</v>
      </c>
      <c r="W87">
        <f>W69*72.7542</f>
        <v>72.754199999999997</v>
      </c>
      <c r="X87">
        <f t="shared" ref="X87:AL87" si="45">X69*72.7542</f>
        <v>34.094224684480004</v>
      </c>
      <c r="Y87">
        <f t="shared" si="45"/>
        <v>23.72218989721485</v>
      </c>
      <c r="Z87">
        <f t="shared" si="45"/>
        <v>10.403069309039729</v>
      </c>
      <c r="AA87">
        <f t="shared" si="45"/>
        <v>7.5616506372482286</v>
      </c>
      <c r="AB87">
        <f t="shared" si="45"/>
        <v>2.9904372695720114</v>
      </c>
      <c r="AC87">
        <f t="shared" si="45"/>
        <v>2.6934289728323941</v>
      </c>
      <c r="AD87">
        <f t="shared" si="45"/>
        <v>2.4053256630183051</v>
      </c>
      <c r="AE87">
        <f t="shared" si="45"/>
        <v>1.7138608012469352</v>
      </c>
      <c r="AF87">
        <f t="shared" si="45"/>
        <v>1.8142060818964538</v>
      </c>
      <c r="AG87">
        <f t="shared" si="45"/>
        <v>1.6867955805963613</v>
      </c>
      <c r="AH87">
        <f t="shared" si="45"/>
        <v>1.7342179895371119</v>
      </c>
      <c r="AI87">
        <f t="shared" si="45"/>
        <v>0.94269738420362292</v>
      </c>
      <c r="AJ87">
        <f t="shared" si="45"/>
        <v>0.83495386210293177</v>
      </c>
      <c r="AK87">
        <f t="shared" si="45"/>
        <v>0.99524935547237781</v>
      </c>
      <c r="AL87">
        <f t="shared" si="45"/>
        <v>0.74986167357876854</v>
      </c>
    </row>
    <row r="88" spans="2:38">
      <c r="W88">
        <f>W70*72.5608</f>
        <v>72.5608</v>
      </c>
      <c r="X88">
        <f t="shared" ref="X88:AL88" si="46">X70*72.5608</f>
        <v>57.171467811278397</v>
      </c>
      <c r="Y88">
        <f t="shared" si="46"/>
        <v>35.461953555619822</v>
      </c>
      <c r="Z88">
        <f t="shared" si="46"/>
        <v>22.053782441641118</v>
      </c>
      <c r="AA88">
        <f t="shared" si="46"/>
        <v>17.56896783444207</v>
      </c>
      <c r="AB88">
        <f t="shared" si="46"/>
        <v>8.3898801871958391</v>
      </c>
      <c r="AC88">
        <f t="shared" si="46"/>
        <v>5.4892928481723606</v>
      </c>
      <c r="AD88">
        <f t="shared" si="46"/>
        <v>5.3558721680628905</v>
      </c>
      <c r="AE88">
        <f t="shared" si="46"/>
        <v>2.1907663866642353</v>
      </c>
      <c r="AF88">
        <f t="shared" si="46"/>
        <v>1.5366396569422627</v>
      </c>
      <c r="AG88">
        <f t="shared" si="46"/>
        <v>1.4889485459733587</v>
      </c>
      <c r="AH88">
        <f t="shared" si="46"/>
        <v>1.3447979259822804</v>
      </c>
      <c r="AI88">
        <f t="shared" si="46"/>
        <v>0.68916083482506807</v>
      </c>
      <c r="AJ88">
        <f t="shared" si="46"/>
        <v>0.65529783243634177</v>
      </c>
      <c r="AK88">
        <f t="shared" si="46"/>
        <v>0.56682874139564787</v>
      </c>
      <c r="AL88">
        <f t="shared" si="46"/>
        <v>0.45227138520963162</v>
      </c>
    </row>
    <row r="89" spans="2:38">
      <c r="B89" s="57" t="s">
        <v>58</v>
      </c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9"/>
      <c r="W89">
        <f>W71*18.3476</f>
        <v>18.3476</v>
      </c>
      <c r="X89">
        <f t="shared" ref="X89:AL89" si="47">X71*72.3153</f>
        <v>28.819484129262662</v>
      </c>
      <c r="Y89">
        <f t="shared" si="47"/>
        <v>12.729084272444709</v>
      </c>
      <c r="Z89">
        <f t="shared" si="47"/>
        <v>5.4370794846623296</v>
      </c>
      <c r="AA89">
        <f t="shared" si="47"/>
        <v>2.1027752225479932</v>
      </c>
      <c r="AB89">
        <f t="shared" si="47"/>
        <v>1.9702514101941027</v>
      </c>
      <c r="AC89">
        <f t="shared" si="47"/>
        <v>2.3513461869335734</v>
      </c>
      <c r="AD89">
        <f t="shared" si="47"/>
        <v>3.4798350005479395</v>
      </c>
      <c r="AE89">
        <f t="shared" si="47"/>
        <v>5.4165155554761109</v>
      </c>
      <c r="AF89">
        <f t="shared" si="47"/>
        <v>7.0692082008223203</v>
      </c>
      <c r="AG89">
        <f t="shared" si="47"/>
        <v>9.2781716910842231</v>
      </c>
      <c r="AH89">
        <f t="shared" si="47"/>
        <v>11.890370253991378</v>
      </c>
      <c r="AI89">
        <f t="shared" si="47"/>
        <v>15.050791685368267</v>
      </c>
      <c r="AJ89">
        <f t="shared" si="47"/>
        <v>18.305384654308828</v>
      </c>
      <c r="AK89">
        <f t="shared" si="47"/>
        <v>22.716766846702306</v>
      </c>
      <c r="AL89">
        <f t="shared" si="47"/>
        <v>29.649320090048786</v>
      </c>
    </row>
    <row r="90" spans="2:38">
      <c r="B90" s="48">
        <f t="shared" ref="B90:B114" si="48">(B31-R31)/(S31-R31)</f>
        <v>1</v>
      </c>
      <c r="C90" s="48">
        <f t="shared" ref="C90:C114" si="49">(C31-R31)/(S31-R31)</f>
        <v>0.5527951917578906</v>
      </c>
      <c r="D90" s="48">
        <f t="shared" ref="D90:D114" si="50">(D31-R31)/(S31-R31)</f>
        <v>0.48688755326608069</v>
      </c>
      <c r="E90" s="48">
        <f t="shared" ref="E90:E114" si="51">(E31-R31)/(S31-R31)</f>
        <v>0.24948189276667967</v>
      </c>
      <c r="F90" s="48">
        <f t="shared" ref="F90:F114" si="52">(F31-R31)/(S31-R31)</f>
        <v>0.21601125993847395</v>
      </c>
      <c r="G90" s="48">
        <f t="shared" ref="G90:G114" si="53">(G31-R31)/(S31-R31)</f>
        <v>0.36783931819416665</v>
      </c>
      <c r="H90" s="48">
        <f t="shared" ref="H90:H114" si="54">(H31-R31)/(S31-R31)</f>
        <v>3.0020465559128903E-2</v>
      </c>
      <c r="I90" s="48">
        <f t="shared" ref="I90:I114" si="55">(I31-R31)/(S31-R31)</f>
        <v>6.970321058310025E-2</v>
      </c>
      <c r="J90" s="48">
        <f t="shared" ref="J90:J114" si="56">(J31-R31)/(S31-R31)</f>
        <v>6.4181908031761714E-2</v>
      </c>
      <c r="K90" s="48">
        <f t="shared" ref="K90:K114" si="57">(K31-R31)/(S31-R31)</f>
        <v>2.5879488645624997E-2</v>
      </c>
      <c r="L90" s="48">
        <f t="shared" ref="L90:L114" si="58">(L31-R31)/(S31-R31)</f>
        <v>2.1048995738713539E-2</v>
      </c>
      <c r="M90" s="48">
        <f t="shared" ref="M90:M114" si="59">(M31-R31)/(S31-R31)</f>
        <v>1.6562614002996096E-2</v>
      </c>
      <c r="N90" s="48">
        <f t="shared" ref="N90:N114" si="60">(N31-R31)/(S31-R31)</f>
        <v>0</v>
      </c>
      <c r="O90" s="48">
        <f t="shared" ref="O90:O114" si="61">(O31-R31)/(S31-R31)</f>
        <v>2.4152464534557302E-3</v>
      </c>
      <c r="P90" s="48">
        <f t="shared" ref="P90:P114" si="62">(P31-R31)/(S31-R31)</f>
        <v>4.8304929069114596E-3</v>
      </c>
      <c r="Q90" s="48">
        <f t="shared" ref="Q90:Q114" si="63">(Q31-R31)/(S31-R31)</f>
        <v>5.5213025513385404E-3</v>
      </c>
      <c r="W90">
        <f t="shared" ref="W90:AL90" si="64">W72*72.3153</f>
        <v>0</v>
      </c>
      <c r="X90">
        <f t="shared" si="64"/>
        <v>0</v>
      </c>
      <c r="Y90">
        <f t="shared" si="64"/>
        <v>0</v>
      </c>
      <c r="Z90">
        <f t="shared" si="64"/>
        <v>0</v>
      </c>
      <c r="AA90">
        <f t="shared" si="64"/>
        <v>0</v>
      </c>
      <c r="AB90">
        <f t="shared" si="64"/>
        <v>0</v>
      </c>
      <c r="AC90">
        <f t="shared" si="64"/>
        <v>0</v>
      </c>
      <c r="AD90">
        <f t="shared" si="64"/>
        <v>0</v>
      </c>
      <c r="AE90">
        <f t="shared" si="64"/>
        <v>0</v>
      </c>
      <c r="AF90">
        <f t="shared" si="64"/>
        <v>0</v>
      </c>
      <c r="AG90">
        <f t="shared" si="64"/>
        <v>0</v>
      </c>
      <c r="AH90">
        <f t="shared" si="64"/>
        <v>0</v>
      </c>
      <c r="AI90">
        <f t="shared" si="64"/>
        <v>0</v>
      </c>
      <c r="AJ90">
        <f t="shared" si="64"/>
        <v>0</v>
      </c>
      <c r="AK90">
        <f t="shared" si="64"/>
        <v>0</v>
      </c>
      <c r="AL90">
        <f t="shared" si="64"/>
        <v>0</v>
      </c>
    </row>
    <row r="91" spans="2:38">
      <c r="B91" s="48">
        <f t="shared" si="48"/>
        <v>1</v>
      </c>
      <c r="C91" s="48">
        <f t="shared" si="49"/>
        <v>0.91284889276431447</v>
      </c>
      <c r="D91" s="48">
        <f t="shared" si="50"/>
        <v>0.28119245480656457</v>
      </c>
      <c r="E91" s="48">
        <f t="shared" si="51"/>
        <v>0.13743011001317709</v>
      </c>
      <c r="F91" s="48">
        <f t="shared" si="52"/>
        <v>0.11806288775535791</v>
      </c>
      <c r="G91" s="48">
        <f t="shared" si="53"/>
        <v>7.4521460787782372E-4</v>
      </c>
      <c r="H91" s="48">
        <f t="shared" si="54"/>
        <v>0</v>
      </c>
      <c r="I91" s="48">
        <f t="shared" si="55"/>
        <v>2.4209027822273979E-2</v>
      </c>
      <c r="J91" s="48">
        <f t="shared" si="56"/>
        <v>3.7191084168855846E-4</v>
      </c>
      <c r="K91" s="48">
        <f t="shared" si="57"/>
        <v>7.4521460787782372E-4</v>
      </c>
      <c r="L91" s="48">
        <f t="shared" si="58"/>
        <v>3.7191084168855846E-4</v>
      </c>
      <c r="M91" s="48">
        <f t="shared" si="59"/>
        <v>7.4521460787782372E-4</v>
      </c>
      <c r="N91" s="48">
        <f t="shared" si="60"/>
        <v>7.4521460787782372E-4</v>
      </c>
      <c r="O91" s="48">
        <f t="shared" si="61"/>
        <v>7.4521460787782372E-4</v>
      </c>
      <c r="P91" s="48">
        <f t="shared" si="62"/>
        <v>1.4890362912549414E-3</v>
      </c>
      <c r="Q91" s="48">
        <f t="shared" si="63"/>
        <v>1.1171254495663827E-3</v>
      </c>
    </row>
    <row r="92" spans="2:38">
      <c r="B92" s="48">
        <f t="shared" si="48"/>
        <v>1</v>
      </c>
      <c r="C92" s="48">
        <f t="shared" si="49"/>
        <v>0.82580866551310217</v>
      </c>
      <c r="D92" s="48">
        <f t="shared" si="50"/>
        <v>0.5236405648403073</v>
      </c>
      <c r="E92" s="48">
        <f t="shared" si="51"/>
        <v>0.16352572069076077</v>
      </c>
      <c r="F92" s="48">
        <f t="shared" si="52"/>
        <v>0.11908919632943891</v>
      </c>
      <c r="G92" s="48">
        <f t="shared" si="53"/>
        <v>9.4560934440260619E-2</v>
      </c>
      <c r="H92" s="48">
        <f t="shared" si="54"/>
        <v>6.5054944472562187E-2</v>
      </c>
      <c r="I92" s="48">
        <f t="shared" si="55"/>
        <v>6.9676268810565434E-2</v>
      </c>
      <c r="J92" s="48">
        <f t="shared" si="56"/>
        <v>0</v>
      </c>
      <c r="K92" s="48">
        <f t="shared" si="57"/>
        <v>1.4216401991621133E-3</v>
      </c>
      <c r="L92" s="48">
        <f t="shared" si="58"/>
        <v>2.1331227592274065E-3</v>
      </c>
      <c r="M92" s="48">
        <f t="shared" si="59"/>
        <v>5.6878857176169383E-3</v>
      </c>
      <c r="N92" s="48">
        <f t="shared" si="60"/>
        <v>1.1019367694717005E-2</v>
      </c>
      <c r="O92" s="48">
        <f t="shared" si="61"/>
        <v>6.0429645371653483E-3</v>
      </c>
      <c r="P92" s="48">
        <f t="shared" si="62"/>
        <v>1.3508894194461295E-2</v>
      </c>
      <c r="Q92" s="48">
        <f t="shared" si="63"/>
        <v>1.1730850254782299E-2</v>
      </c>
    </row>
    <row r="93" spans="2:38">
      <c r="B93" s="48">
        <f t="shared" si="48"/>
        <v>1</v>
      </c>
      <c r="C93" s="48">
        <f t="shared" si="49"/>
        <v>0.71842168024401565</v>
      </c>
      <c r="D93" s="48">
        <f t="shared" si="50"/>
        <v>0.22996190392508817</v>
      </c>
      <c r="E93" s="48">
        <f t="shared" si="51"/>
        <v>0.17456883025594033</v>
      </c>
      <c r="F93" s="48">
        <f t="shared" si="52"/>
        <v>0.20016757252061704</v>
      </c>
      <c r="G93" s="48">
        <f t="shared" si="53"/>
        <v>6.0426525412027539E-2</v>
      </c>
      <c r="H93" s="48">
        <f t="shared" si="54"/>
        <v>1.8043857557081329E-2</v>
      </c>
      <c r="I93" s="48">
        <f t="shared" si="55"/>
        <v>8.3927473106806868E-3</v>
      </c>
      <c r="J93" s="48">
        <f t="shared" si="56"/>
        <v>5.4539520755143263E-3</v>
      </c>
      <c r="K93" s="48">
        <f t="shared" si="57"/>
        <v>8.811678612223357E-3</v>
      </c>
      <c r="L93" s="48">
        <f t="shared" si="58"/>
        <v>8.3927473106806868E-3</v>
      </c>
      <c r="M93" s="48">
        <f t="shared" si="59"/>
        <v>7.5533156765034285E-3</v>
      </c>
      <c r="N93" s="48">
        <f t="shared" si="60"/>
        <v>1.5525562654549555E-2</v>
      </c>
      <c r="O93" s="48">
        <f t="shared" si="61"/>
        <v>1.4686131020372297E-2</v>
      </c>
      <c r="P93" s="48">
        <f t="shared" si="62"/>
        <v>0</v>
      </c>
      <c r="Q93" s="48">
        <f t="shared" si="63"/>
        <v>8.3927473106806868E-3</v>
      </c>
    </row>
    <row r="94" spans="2:38">
      <c r="B94" s="48">
        <f t="shared" si="48"/>
        <v>1</v>
      </c>
      <c r="C94" s="48">
        <f t="shared" si="49"/>
        <v>0.71307041090233325</v>
      </c>
      <c r="D94" s="48">
        <f t="shared" si="50"/>
        <v>0.65517241379310343</v>
      </c>
      <c r="E94" s="48">
        <f t="shared" si="51"/>
        <v>0.47977890373099952</v>
      </c>
      <c r="F94" s="48">
        <f t="shared" si="52"/>
        <v>0.28778252513540553</v>
      </c>
      <c r="G94" s="48">
        <f t="shared" si="53"/>
        <v>0.20902650931558636</v>
      </c>
      <c r="H94" s="48">
        <f t="shared" si="54"/>
        <v>0.17113677154973875</v>
      </c>
      <c r="I94" s="48">
        <f t="shared" si="55"/>
        <v>0.1255864927968996</v>
      </c>
      <c r="J94" s="48">
        <f t="shared" si="56"/>
        <v>2.0861195381121043E-2</v>
      </c>
      <c r="K94" s="48">
        <f t="shared" si="57"/>
        <v>1.8305563938436124E-2</v>
      </c>
      <c r="L94" s="48">
        <f t="shared" si="58"/>
        <v>1.7026954049460721E-3</v>
      </c>
      <c r="M94" s="48">
        <f t="shared" si="59"/>
        <v>8.5150653599961931E-3</v>
      </c>
      <c r="N94" s="48">
        <f t="shared" si="60"/>
        <v>7.2380438062866351E-3</v>
      </c>
      <c r="O94" s="48">
        <f t="shared" si="61"/>
        <v>0</v>
      </c>
      <c r="P94" s="48">
        <f t="shared" si="62"/>
        <v>1.0217760764942265E-2</v>
      </c>
      <c r="Q94" s="48">
        <f t="shared" si="63"/>
        <v>1.3197477723597894E-2</v>
      </c>
    </row>
    <row r="95" spans="2:38">
      <c r="B95" s="48">
        <f t="shared" si="48"/>
        <v>1</v>
      </c>
      <c r="C95" s="48">
        <f t="shared" si="49"/>
        <v>0.83914950118099763</v>
      </c>
      <c r="D95" s="48">
        <f t="shared" si="50"/>
        <v>0.71560316678935798</v>
      </c>
      <c r="E95" s="48">
        <f t="shared" si="51"/>
        <v>0.3533884616021522</v>
      </c>
      <c r="F95" s="48">
        <f t="shared" si="52"/>
        <v>0.31688668295524858</v>
      </c>
      <c r="G95" s="48">
        <f t="shared" si="53"/>
        <v>0.16285571056303999</v>
      </c>
      <c r="H95" s="48">
        <f t="shared" si="54"/>
        <v>0.14801383174587407</v>
      </c>
      <c r="I95" s="48">
        <f t="shared" si="55"/>
        <v>9.0252593452351398E-2</v>
      </c>
      <c r="J95" s="48">
        <f t="shared" si="56"/>
        <v>6.4981204903435202E-2</v>
      </c>
      <c r="K95" s="48">
        <f t="shared" si="57"/>
        <v>3.8908935988281858E-2</v>
      </c>
      <c r="L95" s="48">
        <f t="shared" si="58"/>
        <v>3.8908935988281858E-2</v>
      </c>
      <c r="M95" s="48">
        <f t="shared" si="59"/>
        <v>2.8881371853872462E-2</v>
      </c>
      <c r="N95" s="48">
        <f t="shared" si="60"/>
        <v>1.2034281292669084E-2</v>
      </c>
      <c r="O95" s="48">
        <f t="shared" si="61"/>
        <v>4.0104234880748548E-3</v>
      </c>
      <c r="P95" s="48">
        <f t="shared" si="62"/>
        <v>2.0052117440374309E-3</v>
      </c>
      <c r="Q95" s="48">
        <f t="shared" si="63"/>
        <v>0</v>
      </c>
    </row>
    <row r="96" spans="2:38">
      <c r="B96" s="48">
        <f t="shared" si="48"/>
        <v>1</v>
      </c>
      <c r="C96" s="48">
        <f t="shared" si="49"/>
        <v>0.59557165738950701</v>
      </c>
      <c r="D96" s="48">
        <f t="shared" si="50"/>
        <v>0.18165304268846502</v>
      </c>
      <c r="E96" s="48">
        <f t="shared" si="51"/>
        <v>0.17487572665445494</v>
      </c>
      <c r="F96" s="48">
        <f t="shared" si="52"/>
        <v>0.29778582869475351</v>
      </c>
      <c r="G96" s="48">
        <f t="shared" si="53"/>
        <v>1.8978852811985709E-2</v>
      </c>
      <c r="H96" s="48">
        <f t="shared" si="54"/>
        <v>1.8978852811985709E-2</v>
      </c>
      <c r="I96" s="48">
        <f t="shared" si="55"/>
        <v>4.4283426104929149E-2</v>
      </c>
      <c r="J96" s="48">
        <f t="shared" si="56"/>
        <v>3.0275507114744183E-2</v>
      </c>
      <c r="K96" s="48">
        <f t="shared" si="57"/>
        <v>1.8978852811985709E-2</v>
      </c>
      <c r="L96" s="48">
        <f t="shared" si="58"/>
        <v>3.5246440936544901E-2</v>
      </c>
      <c r="M96" s="48">
        <f t="shared" si="59"/>
        <v>2.6207764399048095E-2</v>
      </c>
      <c r="N96" s="48">
        <f t="shared" si="60"/>
        <v>1.8080735813218649E-3</v>
      </c>
      <c r="O96" s="48">
        <f t="shared" si="61"/>
        <v>0</v>
      </c>
      <c r="P96" s="48">
        <f t="shared" si="62"/>
        <v>1.8080735813218649E-3</v>
      </c>
      <c r="Q96" s="48">
        <f t="shared" si="63"/>
        <v>8.5853896153319231E-3</v>
      </c>
    </row>
    <row r="97" spans="2:17">
      <c r="B97" s="48">
        <f t="shared" si="48"/>
        <v>1</v>
      </c>
      <c r="C97" s="48">
        <f t="shared" si="49"/>
        <v>0.88209400951323758</v>
      </c>
      <c r="D97" s="48">
        <f t="shared" si="50"/>
        <v>0.70988283100196237</v>
      </c>
      <c r="E97" s="48">
        <f t="shared" si="51"/>
        <v>0.29990289255820507</v>
      </c>
      <c r="F97" s="48">
        <f t="shared" si="52"/>
        <v>0.3732875898152398</v>
      </c>
      <c r="G97" s="48">
        <f t="shared" si="53"/>
        <v>3.6692348628517391E-2</v>
      </c>
      <c r="H97" s="48">
        <f t="shared" si="54"/>
        <v>2.4951674874775287E-2</v>
      </c>
      <c r="I97" s="48">
        <f t="shared" si="55"/>
        <v>4.6966352545732865E-2</v>
      </c>
      <c r="J97" s="48">
        <f t="shared" si="56"/>
        <v>4.0117626189383283E-2</v>
      </c>
      <c r="K97" s="48">
        <f t="shared" si="57"/>
        <v>2.9843622272167868E-2</v>
      </c>
      <c r="L97" s="48">
        <f t="shared" si="58"/>
        <v>4.9413240627120256E-2</v>
      </c>
      <c r="M97" s="48">
        <f t="shared" si="59"/>
        <v>3.2290510353555194E-2</v>
      </c>
      <c r="N97" s="48">
        <f t="shared" si="60"/>
        <v>6.3604459993014013E-3</v>
      </c>
      <c r="O97" s="48">
        <f t="shared" si="61"/>
        <v>2.7886843313210796E-2</v>
      </c>
      <c r="P97" s="48">
        <f t="shared" si="62"/>
        <v>0</v>
      </c>
      <c r="Q97" s="48">
        <f t="shared" si="63"/>
        <v>1.4684986019088864E-3</v>
      </c>
    </row>
    <row r="98" spans="2:17">
      <c r="B98" s="48">
        <f t="shared" si="48"/>
        <v>1</v>
      </c>
      <c r="C98" s="48">
        <f t="shared" si="49"/>
        <v>0.79418700119214969</v>
      </c>
      <c r="D98" s="48">
        <f t="shared" si="50"/>
        <v>0.37224654565443066</v>
      </c>
      <c r="E98" s="48">
        <f t="shared" si="51"/>
        <v>0.36005720917937734</v>
      </c>
      <c r="F98" s="48">
        <f t="shared" si="52"/>
        <v>0.22362872152889257</v>
      </c>
      <c r="G98" s="48">
        <f t="shared" si="53"/>
        <v>5.5789453414257124E-2</v>
      </c>
      <c r="H98" s="48">
        <f t="shared" si="54"/>
        <v>9.2826620124396672E-2</v>
      </c>
      <c r="I98" s="48">
        <f t="shared" si="55"/>
        <v>7.2668612152224032E-2</v>
      </c>
      <c r="J98" s="48">
        <f t="shared" si="56"/>
        <v>3.5631445442084443E-2</v>
      </c>
      <c r="K98" s="48">
        <f t="shared" si="57"/>
        <v>4.1256081101189175E-2</v>
      </c>
      <c r="L98" s="48">
        <f t="shared" si="58"/>
        <v>1.5471686883027518E-2</v>
      </c>
      <c r="M98" s="48">
        <f t="shared" si="59"/>
        <v>4.8289939202117507E-2</v>
      </c>
      <c r="N98" s="48">
        <f t="shared" si="60"/>
        <v>1.8284880006022006E-2</v>
      </c>
      <c r="O98" s="48">
        <f t="shared" si="61"/>
        <v>3.0005059196095467E-2</v>
      </c>
      <c r="P98" s="48">
        <f t="shared" si="62"/>
        <v>3.3754816302165279E-2</v>
      </c>
      <c r="Q98" s="48">
        <f t="shared" si="63"/>
        <v>0</v>
      </c>
    </row>
    <row r="99" spans="2:17">
      <c r="B99" s="48">
        <f t="shared" si="48"/>
        <v>1</v>
      </c>
      <c r="C99" s="48">
        <f t="shared" si="49"/>
        <v>0.91304194642695369</v>
      </c>
      <c r="D99" s="48">
        <f t="shared" si="50"/>
        <v>0.56387258701509624</v>
      </c>
      <c r="E99" s="48">
        <f t="shared" si="51"/>
        <v>0.59166238847337282</v>
      </c>
      <c r="F99" s="48">
        <f t="shared" si="52"/>
        <v>0.35365223489462222</v>
      </c>
      <c r="G99" s="48">
        <f t="shared" si="53"/>
        <v>0.24518074108374188</v>
      </c>
      <c r="H99" s="48">
        <f t="shared" si="54"/>
        <v>0.23262969636571676</v>
      </c>
      <c r="I99" s="48">
        <f t="shared" si="55"/>
        <v>0.23711257184848147</v>
      </c>
      <c r="J99" s="48">
        <f t="shared" si="56"/>
        <v>5.3338165175171044E-2</v>
      </c>
      <c r="K99" s="48">
        <f t="shared" si="57"/>
        <v>4.3028558198528306E-2</v>
      </c>
      <c r="L99" s="48">
        <f t="shared" si="58"/>
        <v>4.4374091932501851E-2</v>
      </c>
      <c r="M99" s="48">
        <f t="shared" si="59"/>
        <v>2.913365746938994E-2</v>
      </c>
      <c r="N99" s="48">
        <f t="shared" si="60"/>
        <v>1.7032242477929557E-2</v>
      </c>
      <c r="O99" s="48">
        <f t="shared" si="61"/>
        <v>4.481197759904439E-3</v>
      </c>
      <c r="P99" s="48">
        <f t="shared" si="62"/>
        <v>2.2397600185220558E-3</v>
      </c>
      <c r="Q99" s="48">
        <f t="shared" si="63"/>
        <v>0</v>
      </c>
    </row>
    <row r="100" spans="2:17">
      <c r="B100" s="48">
        <f t="shared" si="48"/>
        <v>1</v>
      </c>
      <c r="C100" s="48">
        <f t="shared" si="49"/>
        <v>0.92003436595734189</v>
      </c>
      <c r="D100" s="48">
        <f t="shared" si="50"/>
        <v>0.65581290605198694</v>
      </c>
      <c r="E100" s="48">
        <f t="shared" si="51"/>
        <v>0.3586152431838795</v>
      </c>
      <c r="F100" s="48">
        <f t="shared" si="52"/>
        <v>0.15704841466198582</v>
      </c>
      <c r="G100" s="48">
        <f t="shared" si="53"/>
        <v>1.978510479457549E-2</v>
      </c>
      <c r="H100" s="48">
        <f t="shared" si="54"/>
        <v>3.0503643285064691E-2</v>
      </c>
      <c r="I100" s="48">
        <f t="shared" si="55"/>
        <v>2.3082879336619802E-2</v>
      </c>
      <c r="J100" s="48">
        <f t="shared" si="56"/>
        <v>1.69007089135545E-2</v>
      </c>
      <c r="K100" s="48">
        <f t="shared" si="57"/>
        <v>5.7703342197323584E-3</v>
      </c>
      <c r="L100" s="48">
        <f t="shared" si="58"/>
        <v>8.6562725584437283E-3</v>
      </c>
      <c r="M100" s="48">
        <f t="shared" si="59"/>
        <v>0</v>
      </c>
      <c r="N100" s="48">
        <f t="shared" si="60"/>
        <v>1.4426606778176072E-2</v>
      </c>
      <c r="O100" s="48">
        <f t="shared" si="61"/>
        <v>9.0681087617766696E-3</v>
      </c>
      <c r="P100" s="48">
        <f t="shared" si="62"/>
        <v>1.6075494049198235E-2</v>
      </c>
      <c r="Q100" s="48">
        <f t="shared" si="63"/>
        <v>1.8549596184576665E-2</v>
      </c>
    </row>
    <row r="101" spans="2:17">
      <c r="B101" s="48">
        <f>AVERAGE(B90:B100)</f>
        <v>1</v>
      </c>
      <c r="C101" s="48">
        <f t="shared" ref="C101:Q101" si="65">AVERAGE(C90:C100)</f>
        <v>0.78791121116744023</v>
      </c>
      <c r="D101" s="48">
        <f t="shared" si="65"/>
        <v>0.48872054271204041</v>
      </c>
      <c r="E101" s="48">
        <f t="shared" si="65"/>
        <v>0.30393521628263631</v>
      </c>
      <c r="F101" s="48">
        <f t="shared" si="65"/>
        <v>0.24212753765727599</v>
      </c>
      <c r="G101" s="48">
        <f t="shared" si="65"/>
        <v>0.11562551938782151</v>
      </c>
      <c r="H101" s="48">
        <f t="shared" si="65"/>
        <v>7.5650941667847665E-2</v>
      </c>
      <c r="I101" s="48">
        <f t="shared" si="65"/>
        <v>7.3812198433078055E-2</v>
      </c>
      <c r="J101" s="48">
        <f t="shared" si="65"/>
        <v>3.0192147642587118E-2</v>
      </c>
      <c r="K101" s="48">
        <f t="shared" si="65"/>
        <v>2.1177270054109968E-2</v>
      </c>
      <c r="L101" s="48">
        <f t="shared" si="65"/>
        <v>2.0520012816470583E-2</v>
      </c>
      <c r="M101" s="48">
        <f t="shared" si="65"/>
        <v>1.8533394422088515E-2</v>
      </c>
      <c r="N101" s="48">
        <f t="shared" si="65"/>
        <v>9.4977017180773657E-3</v>
      </c>
      <c r="O101" s="48">
        <f t="shared" si="65"/>
        <v>9.0310171943575844E-3</v>
      </c>
      <c r="P101" s="48">
        <f t="shared" si="65"/>
        <v>7.811776350255894E-3</v>
      </c>
      <c r="Q101" s="48">
        <f t="shared" si="65"/>
        <v>6.2329988810712065E-3</v>
      </c>
    </row>
    <row r="103" spans="2:17">
      <c r="B103" s="57" t="s">
        <v>59</v>
      </c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9"/>
    </row>
    <row r="104" spans="2:17">
      <c r="B104" s="48">
        <f t="shared" si="48"/>
        <v>1</v>
      </c>
      <c r="C104" s="48">
        <f t="shared" si="49"/>
        <v>0.24390243902438821</v>
      </c>
      <c r="D104" s="48">
        <f t="shared" si="50"/>
        <v>0.12195121951219733</v>
      </c>
      <c r="E104" s="48">
        <f t="shared" si="51"/>
        <v>6.09756097560996E-2</v>
      </c>
      <c r="F104" s="48">
        <f t="shared" si="52"/>
        <v>0</v>
      </c>
      <c r="G104" s="48">
        <f t="shared" si="53"/>
        <v>3.6585365853658673E-2</v>
      </c>
      <c r="H104" s="48">
        <f t="shared" si="54"/>
        <v>1.2195121951219575E-2</v>
      </c>
      <c r="I104" s="48">
        <f t="shared" si="55"/>
        <v>1.2195121951219575E-2</v>
      </c>
      <c r="J104" s="48">
        <f t="shared" si="56"/>
        <v>4.8780487804880077E-2</v>
      </c>
      <c r="K104" s="48">
        <f t="shared" si="57"/>
        <v>4.8780487804880077E-2</v>
      </c>
      <c r="L104" s="48">
        <f t="shared" si="58"/>
        <v>8.5365853658538646E-2</v>
      </c>
      <c r="M104" s="48">
        <f t="shared" si="59"/>
        <v>0.13414634146341686</v>
      </c>
      <c r="N104" s="48">
        <f t="shared" si="60"/>
        <v>0.18292682926829049</v>
      </c>
      <c r="O104" s="48">
        <f t="shared" si="61"/>
        <v>0.26829268292682723</v>
      </c>
      <c r="P104" s="48">
        <f t="shared" si="62"/>
        <v>0.30487804878048591</v>
      </c>
      <c r="Q104" s="48">
        <f t="shared" si="63"/>
        <v>0.45121951219512041</v>
      </c>
    </row>
    <row r="105" spans="2:17">
      <c r="B105" s="48">
        <f t="shared" si="48"/>
        <v>1</v>
      </c>
      <c r="C105" s="48">
        <f t="shared" si="49"/>
        <v>0.22033898305084787</v>
      </c>
      <c r="D105" s="48">
        <f t="shared" si="50"/>
        <v>6.7796610169491539E-2</v>
      </c>
      <c r="E105" s="48">
        <f t="shared" si="51"/>
        <v>0</v>
      </c>
      <c r="F105" s="48">
        <f t="shared" si="52"/>
        <v>6.7796610169491539E-2</v>
      </c>
      <c r="G105" s="48">
        <f t="shared" si="53"/>
        <v>5.0847457627118973E-2</v>
      </c>
      <c r="H105" s="48">
        <f t="shared" si="54"/>
        <v>5.0847457627118973E-2</v>
      </c>
      <c r="I105" s="48">
        <f t="shared" si="55"/>
        <v>6.7796610169491539E-2</v>
      </c>
      <c r="J105" s="48">
        <f t="shared" si="56"/>
        <v>0.10169491525423731</v>
      </c>
      <c r="K105" s="48">
        <f t="shared" si="57"/>
        <v>0.13559322033898308</v>
      </c>
      <c r="L105" s="48">
        <f t="shared" si="58"/>
        <v>0.1525423728813563</v>
      </c>
      <c r="M105" s="48">
        <f t="shared" si="59"/>
        <v>0.16949152542372886</v>
      </c>
      <c r="N105" s="48">
        <f t="shared" si="60"/>
        <v>0.20338983050847462</v>
      </c>
      <c r="O105" s="48">
        <f t="shared" si="61"/>
        <v>0.27118644067796616</v>
      </c>
      <c r="P105" s="48">
        <f t="shared" si="62"/>
        <v>0.32203389830508516</v>
      </c>
      <c r="Q105" s="48">
        <f t="shared" si="63"/>
        <v>0.37288135593220345</v>
      </c>
    </row>
    <row r="106" spans="2:17">
      <c r="B106" s="48">
        <f t="shared" si="48"/>
        <v>1</v>
      </c>
      <c r="C106" s="48">
        <f t="shared" si="49"/>
        <v>0.40449438202247051</v>
      </c>
      <c r="D106" s="48">
        <f t="shared" si="50"/>
        <v>0.29213483146067309</v>
      </c>
      <c r="E106" s="48">
        <f t="shared" si="51"/>
        <v>0.11610486891385749</v>
      </c>
      <c r="F106" s="48">
        <f t="shared" si="52"/>
        <v>4.1198501872660186E-2</v>
      </c>
      <c r="G106" s="48">
        <f t="shared" si="53"/>
        <v>0</v>
      </c>
      <c r="H106" s="48">
        <f t="shared" si="54"/>
        <v>2.6217228464419633E-2</v>
      </c>
      <c r="I106" s="48">
        <f t="shared" si="55"/>
        <v>5.9925093632959482E-2</v>
      </c>
      <c r="J106" s="48">
        <f t="shared" si="56"/>
        <v>9.3632958801497967E-2</v>
      </c>
      <c r="K106" s="48">
        <f t="shared" si="57"/>
        <v>0.10486891385767841</v>
      </c>
      <c r="L106" s="48">
        <f t="shared" si="58"/>
        <v>0.12359550561797771</v>
      </c>
      <c r="M106" s="48">
        <f t="shared" si="59"/>
        <v>0.12359550561797771</v>
      </c>
      <c r="N106" s="48">
        <f t="shared" si="60"/>
        <v>0.14606741573033724</v>
      </c>
      <c r="O106" s="48">
        <f t="shared" si="61"/>
        <v>0.17228464419475686</v>
      </c>
      <c r="P106" s="48">
        <f t="shared" si="62"/>
        <v>0.2172284644194758</v>
      </c>
      <c r="Q106" s="48">
        <f t="shared" si="63"/>
        <v>0.28464419475655411</v>
      </c>
    </row>
    <row r="107" spans="2:17">
      <c r="B107" s="48">
        <f t="shared" si="48"/>
        <v>1</v>
      </c>
      <c r="C107" s="48">
        <f t="shared" si="49"/>
        <v>0.49632352941175484</v>
      </c>
      <c r="D107" s="48">
        <f t="shared" si="50"/>
        <v>7.720588235294458E-2</v>
      </c>
      <c r="E107" s="48">
        <f t="shared" si="51"/>
        <v>0</v>
      </c>
      <c r="F107" s="48">
        <f t="shared" si="52"/>
        <v>5.5147058823529889E-2</v>
      </c>
      <c r="G107" s="48">
        <f t="shared" si="53"/>
        <v>4.7794117647053769E-2</v>
      </c>
      <c r="H107" s="48">
        <f t="shared" si="54"/>
        <v>7.3529411764706523E-2</v>
      </c>
      <c r="I107" s="48">
        <f t="shared" si="55"/>
        <v>9.9264705882345358E-2</v>
      </c>
      <c r="J107" s="48">
        <f t="shared" si="56"/>
        <v>0.14338235294117499</v>
      </c>
      <c r="K107" s="48">
        <f t="shared" si="57"/>
        <v>0.17647058823528994</v>
      </c>
      <c r="L107" s="48">
        <f t="shared" si="58"/>
        <v>0.19852941176470462</v>
      </c>
      <c r="M107" s="48">
        <f t="shared" si="59"/>
        <v>0.24264705882353427</v>
      </c>
      <c r="N107" s="48">
        <f t="shared" si="60"/>
        <v>0.26102941176469724</v>
      </c>
      <c r="O107" s="48">
        <f t="shared" si="61"/>
        <v>0.27941176470587387</v>
      </c>
      <c r="P107" s="48">
        <f t="shared" si="62"/>
        <v>0.30514705882352661</v>
      </c>
      <c r="Q107" s="48">
        <f t="shared" si="63"/>
        <v>0.40808823529411026</v>
      </c>
    </row>
    <row r="108" spans="2:17">
      <c r="B108" s="48">
        <f t="shared" si="48"/>
        <v>1</v>
      </c>
      <c r="C108" s="48">
        <f t="shared" si="49"/>
        <v>0.59090909090908428</v>
      </c>
      <c r="D108" s="48">
        <f t="shared" si="50"/>
        <v>0.18181818181818021</v>
      </c>
      <c r="E108" s="48">
        <f t="shared" si="51"/>
        <v>5.0000000000000384E-2</v>
      </c>
      <c r="F108" s="48">
        <f t="shared" si="52"/>
        <v>2.7272727272727688E-2</v>
      </c>
      <c r="G108" s="48">
        <f t="shared" si="53"/>
        <v>4.0909090909089799E-2</v>
      </c>
      <c r="H108" s="48">
        <f t="shared" si="54"/>
        <v>1.3636363636363918E-2</v>
      </c>
      <c r="I108" s="48">
        <f t="shared" si="55"/>
        <v>2.7272727272727688E-2</v>
      </c>
      <c r="J108" s="48">
        <f t="shared" si="56"/>
        <v>0</v>
      </c>
      <c r="K108" s="48">
        <f t="shared" si="57"/>
        <v>7.727272727272641E-2</v>
      </c>
      <c r="L108" s="48">
        <f t="shared" si="58"/>
        <v>0.10909090909090759</v>
      </c>
      <c r="M108" s="48">
        <f t="shared" si="59"/>
        <v>0.18181818181818021</v>
      </c>
      <c r="N108" s="48">
        <f t="shared" si="60"/>
        <v>0.25454545454545313</v>
      </c>
      <c r="O108" s="48">
        <f t="shared" si="61"/>
        <v>0.29545454545454308</v>
      </c>
      <c r="P108" s="48">
        <f t="shared" si="62"/>
        <v>0.43636363636363168</v>
      </c>
      <c r="Q108" s="48">
        <f t="shared" si="63"/>
        <v>0.63181818181817417</v>
      </c>
    </row>
    <row r="109" spans="2:17">
      <c r="B109" s="48">
        <f t="shared" si="48"/>
        <v>1</v>
      </c>
      <c r="C109" s="48">
        <f t="shared" si="49"/>
        <v>0.50134048257372876</v>
      </c>
      <c r="D109" s="48">
        <f t="shared" si="50"/>
        <v>0.12332439678283677</v>
      </c>
      <c r="E109" s="48">
        <f t="shared" si="51"/>
        <v>0</v>
      </c>
      <c r="F109" s="48">
        <f t="shared" si="52"/>
        <v>8.0428954423619817E-3</v>
      </c>
      <c r="G109" s="48">
        <f t="shared" si="53"/>
        <v>1.3404825737266693E-2</v>
      </c>
      <c r="H109" s="48">
        <f t="shared" si="54"/>
        <v>2.6809651474533205E-2</v>
      </c>
      <c r="I109" s="48">
        <f t="shared" si="55"/>
        <v>5.6300268096513673E-2</v>
      </c>
      <c r="J109" s="48">
        <f t="shared" si="56"/>
        <v>5.6300268096513673E-2</v>
      </c>
      <c r="K109" s="48">
        <f t="shared" si="57"/>
        <v>8.5790884718494317E-2</v>
      </c>
      <c r="L109" s="48">
        <f t="shared" si="58"/>
        <v>0.10991957104558009</v>
      </c>
      <c r="M109" s="48">
        <f t="shared" si="59"/>
        <v>0.1152815013404848</v>
      </c>
      <c r="N109" s="48">
        <f t="shared" si="60"/>
        <v>0.16621983914209393</v>
      </c>
      <c r="O109" s="48">
        <f t="shared" si="61"/>
        <v>0.21179624664878818</v>
      </c>
      <c r="P109" s="48">
        <f t="shared" si="62"/>
        <v>0.24664879356568337</v>
      </c>
      <c r="Q109" s="48">
        <f t="shared" si="63"/>
        <v>0.29222520107238781</v>
      </c>
    </row>
    <row r="110" spans="2:17">
      <c r="B110" s="48">
        <f t="shared" si="48"/>
        <v>1</v>
      </c>
      <c r="C110" s="48">
        <f t="shared" si="49"/>
        <v>0.38440111420613005</v>
      </c>
      <c r="D110" s="48">
        <f t="shared" si="50"/>
        <v>0.28690807799443474</v>
      </c>
      <c r="E110" s="48">
        <f t="shared" si="51"/>
        <v>0.18662952646239869</v>
      </c>
      <c r="F110" s="48">
        <f t="shared" si="52"/>
        <v>0</v>
      </c>
      <c r="G110" s="48">
        <f t="shared" si="53"/>
        <v>2.7855153203347412E-2</v>
      </c>
      <c r="H110" s="48">
        <f t="shared" si="54"/>
        <v>4.1782729805021214E-2</v>
      </c>
      <c r="I110" s="48">
        <f t="shared" si="55"/>
        <v>8.6350974930362437E-2</v>
      </c>
      <c r="J110" s="48">
        <f t="shared" si="56"/>
        <v>0.1337047353760448</v>
      </c>
      <c r="K110" s="48">
        <f t="shared" si="57"/>
        <v>0.16991643454039432</v>
      </c>
      <c r="L110" s="48">
        <f t="shared" si="58"/>
        <v>0.23119777158775029</v>
      </c>
      <c r="M110" s="48">
        <f t="shared" si="59"/>
        <v>0.32869080779944559</v>
      </c>
      <c r="N110" s="48">
        <f t="shared" si="60"/>
        <v>0.41225626740947763</v>
      </c>
      <c r="O110" s="48">
        <f t="shared" si="61"/>
        <v>0.51810584958217498</v>
      </c>
      <c r="P110" s="48">
        <f t="shared" si="62"/>
        <v>0.63509749303621543</v>
      </c>
      <c r="Q110" s="48">
        <f t="shared" si="63"/>
        <v>0.76323119777158854</v>
      </c>
    </row>
    <row r="111" spans="2:17">
      <c r="B111" s="48">
        <f t="shared" si="48"/>
        <v>1</v>
      </c>
      <c r="C111" s="48">
        <f t="shared" si="49"/>
        <v>0.43959731543623959</v>
      </c>
      <c r="D111" s="48">
        <f t="shared" si="50"/>
        <v>0.31543624161073675</v>
      </c>
      <c r="E111" s="48">
        <f t="shared" si="51"/>
        <v>0.17449664429530437</v>
      </c>
      <c r="F111" s="48">
        <f t="shared" si="52"/>
        <v>2.6845637583895104E-2</v>
      </c>
      <c r="G111" s="48">
        <f t="shared" si="53"/>
        <v>3.3557046979865765E-2</v>
      </c>
      <c r="H111" s="48">
        <f t="shared" si="54"/>
        <v>0</v>
      </c>
      <c r="I111" s="48">
        <f t="shared" si="55"/>
        <v>1.3422818791947552E-2</v>
      </c>
      <c r="J111" s="48">
        <f t="shared" si="56"/>
        <v>3.8590604026848323E-2</v>
      </c>
      <c r="K111" s="48">
        <f t="shared" si="57"/>
        <v>3.1879194630871424E-2</v>
      </c>
      <c r="L111" s="48">
        <f t="shared" si="58"/>
        <v>7.2147651006713637E-2</v>
      </c>
      <c r="M111" s="48">
        <f t="shared" si="59"/>
        <v>0.10906040268456763</v>
      </c>
      <c r="N111" s="48">
        <f t="shared" si="60"/>
        <v>0.14429530201342103</v>
      </c>
      <c r="O111" s="48">
        <f t="shared" si="61"/>
        <v>0.17617449664429871</v>
      </c>
      <c r="P111" s="48">
        <f t="shared" si="62"/>
        <v>0.22147651006711724</v>
      </c>
      <c r="Q111" s="48">
        <f t="shared" si="63"/>
        <v>0.27348993288590645</v>
      </c>
    </row>
    <row r="112" spans="2:17">
      <c r="B112" s="48">
        <f t="shared" si="48"/>
        <v>1</v>
      </c>
      <c r="C112" s="48">
        <f t="shared" si="49"/>
        <v>0.40740740740741405</v>
      </c>
      <c r="D112" s="48">
        <f t="shared" si="50"/>
        <v>0.19341563786009069</v>
      </c>
      <c r="E112" s="48">
        <f t="shared" si="51"/>
        <v>4.9382716049383574E-2</v>
      </c>
      <c r="F112" s="48">
        <f t="shared" si="52"/>
        <v>0</v>
      </c>
      <c r="G112" s="48">
        <f t="shared" si="53"/>
        <v>2.0576131687248478E-2</v>
      </c>
      <c r="H112" s="48">
        <f t="shared" si="54"/>
        <v>8.2304526748977536E-2</v>
      </c>
      <c r="I112" s="48">
        <f t="shared" si="55"/>
        <v>9.0534979423879988E-2</v>
      </c>
      <c r="J112" s="48">
        <f t="shared" si="56"/>
        <v>0.16872427983539864</v>
      </c>
      <c r="K112" s="48">
        <f t="shared" si="57"/>
        <v>0.18106995884774468</v>
      </c>
      <c r="L112" s="48">
        <f t="shared" si="58"/>
        <v>0.19753086419753429</v>
      </c>
      <c r="M112" s="48">
        <f t="shared" si="59"/>
        <v>0.23045267489712826</v>
      </c>
      <c r="N112" s="48">
        <f t="shared" si="60"/>
        <v>0.2633744855967069</v>
      </c>
      <c r="O112" s="48">
        <f t="shared" si="61"/>
        <v>0.27983539094651183</v>
      </c>
      <c r="P112" s="48">
        <f t="shared" si="62"/>
        <v>0.34567901234568443</v>
      </c>
      <c r="Q112" s="48">
        <f t="shared" si="63"/>
        <v>0.49794238683127823</v>
      </c>
    </row>
    <row r="113" spans="2:17">
      <c r="B113" s="48">
        <f t="shared" si="48"/>
        <v>1</v>
      </c>
      <c r="C113" s="48">
        <f t="shared" si="49"/>
        <v>0.27230046948356929</v>
      </c>
      <c r="D113" s="48">
        <f t="shared" si="50"/>
        <v>0.15023474178403851</v>
      </c>
      <c r="E113" s="48">
        <f t="shared" si="51"/>
        <v>0.12441314553990676</v>
      </c>
      <c r="F113" s="48">
        <f t="shared" si="52"/>
        <v>6.1032863849765841E-2</v>
      </c>
      <c r="G113" s="48">
        <f t="shared" si="53"/>
        <v>2.8169014084507768E-2</v>
      </c>
      <c r="H113" s="48">
        <f t="shared" si="54"/>
        <v>1.4084507042254352E-2</v>
      </c>
      <c r="I113" s="48">
        <f t="shared" si="55"/>
        <v>0</v>
      </c>
      <c r="J113" s="48">
        <f t="shared" si="56"/>
        <v>1.8779342723005438E-2</v>
      </c>
      <c r="K113" s="48">
        <f t="shared" si="57"/>
        <v>3.5211267605634082E-2</v>
      </c>
      <c r="L113" s="48">
        <f t="shared" si="58"/>
        <v>7.0422535211268095E-2</v>
      </c>
      <c r="M113" s="48">
        <f t="shared" si="59"/>
        <v>9.6244131455399853E-2</v>
      </c>
      <c r="N113" s="48">
        <f t="shared" si="60"/>
        <v>0.14553990610328743</v>
      </c>
      <c r="O113" s="48">
        <f t="shared" si="61"/>
        <v>0.17370892018779427</v>
      </c>
      <c r="P113" s="48">
        <f t="shared" si="62"/>
        <v>0.21361502347417952</v>
      </c>
      <c r="Q113" s="48">
        <f t="shared" si="63"/>
        <v>0.24178403755868633</v>
      </c>
    </row>
    <row r="114" spans="2:17">
      <c r="B114" s="48">
        <f t="shared" si="48"/>
        <v>1</v>
      </c>
      <c r="C114" s="48">
        <f t="shared" si="49"/>
        <v>0.42276422764227639</v>
      </c>
      <c r="D114" s="48">
        <f t="shared" si="50"/>
        <v>0.12601626016260148</v>
      </c>
      <c r="E114" s="48">
        <f t="shared" si="51"/>
        <v>6.5040650406504752E-2</v>
      </c>
      <c r="F114" s="48">
        <f t="shared" si="52"/>
        <v>3.2520325203252341E-2</v>
      </c>
      <c r="G114" s="48">
        <f t="shared" si="53"/>
        <v>0</v>
      </c>
      <c r="H114" s="48">
        <f t="shared" si="54"/>
        <v>1.6260162601626171E-2</v>
      </c>
      <c r="I114" s="48">
        <f t="shared" si="55"/>
        <v>1.6260162601626171E-2</v>
      </c>
      <c r="J114" s="48">
        <f t="shared" si="56"/>
        <v>2.0325203252032714E-2</v>
      </c>
      <c r="K114" s="48">
        <f t="shared" si="57"/>
        <v>2.8455284552845798E-2</v>
      </c>
      <c r="L114" s="48">
        <f t="shared" si="58"/>
        <v>6.0975609756098205E-2</v>
      </c>
      <c r="M114" s="48">
        <f t="shared" si="59"/>
        <v>7.7235772357724372E-2</v>
      </c>
      <c r="N114" s="48">
        <f t="shared" si="60"/>
        <v>0.10975609756097529</v>
      </c>
      <c r="O114" s="48">
        <f t="shared" si="61"/>
        <v>0.13821138211382109</v>
      </c>
      <c r="P114" s="48">
        <f t="shared" si="62"/>
        <v>0.20731707317073231</v>
      </c>
      <c r="Q114" s="48">
        <f t="shared" si="63"/>
        <v>0.29268292682926839</v>
      </c>
    </row>
    <row r="115" spans="2:17">
      <c r="B115" s="48">
        <f>AVERAGE(B104:B114)</f>
        <v>1</v>
      </c>
      <c r="C115" s="48">
        <f t="shared" ref="C115:Q115" si="66">AVERAGE(C104:C114)</f>
        <v>0.3985254037425367</v>
      </c>
      <c r="D115" s="48">
        <f t="shared" si="66"/>
        <v>0.17602200740983873</v>
      </c>
      <c r="E115" s="48">
        <f t="shared" si="66"/>
        <v>7.5185741947586884E-2</v>
      </c>
      <c r="F115" s="48">
        <f t="shared" si="66"/>
        <v>2.9077874565244053E-2</v>
      </c>
      <c r="G115" s="48">
        <f t="shared" si="66"/>
        <v>2.7245291248105211E-2</v>
      </c>
      <c r="H115" s="48">
        <f t="shared" si="66"/>
        <v>3.2515196465112826E-2</v>
      </c>
      <c r="I115" s="48">
        <f t="shared" si="66"/>
        <v>4.8120314795733955E-2</v>
      </c>
      <c r="J115" s="48">
        <f t="shared" si="66"/>
        <v>7.4901377101057612E-2</v>
      </c>
      <c r="K115" s="48">
        <f t="shared" si="66"/>
        <v>9.775536021868568E-2</v>
      </c>
      <c r="L115" s="48">
        <f t="shared" si="66"/>
        <v>0.12830164143803904</v>
      </c>
      <c r="M115" s="48">
        <f t="shared" si="66"/>
        <v>0.16442399124378076</v>
      </c>
      <c r="N115" s="48">
        <f t="shared" si="66"/>
        <v>0.20812734905847405</v>
      </c>
      <c r="O115" s="48">
        <f t="shared" si="66"/>
        <v>0.25313294218939603</v>
      </c>
      <c r="P115" s="48">
        <f t="shared" si="66"/>
        <v>0.3141350011228925</v>
      </c>
      <c r="Q115" s="48">
        <f t="shared" si="66"/>
        <v>0.41000065117684348</v>
      </c>
    </row>
  </sheetData>
  <mergeCells count="8">
    <mergeCell ref="B89:Q89"/>
    <mergeCell ref="B103:Q103"/>
    <mergeCell ref="B2:Q2"/>
    <mergeCell ref="B16:Q16"/>
    <mergeCell ref="B30:Q30"/>
    <mergeCell ref="B44:Q44"/>
    <mergeCell ref="B61:Q61"/>
    <mergeCell ref="B75:Q75"/>
  </mergeCells>
  <pageMargins left="0.7" right="0.7" top="0.75" bottom="0.75" header="0.3" footer="0.3"/>
  <pageSetup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A1:W29"/>
  <sheetViews>
    <sheetView workbookViewId="0">
      <selection activeCell="E27" sqref="E27"/>
    </sheetView>
  </sheetViews>
  <sheetFormatPr defaultRowHeight="15"/>
  <cols>
    <col min="16" max="16" width="3.7109375" customWidth="1"/>
    <col min="17" max="17" width="3.5703125" customWidth="1"/>
    <col min="18" max="19" width="4" customWidth="1"/>
    <col min="20" max="20" width="4.28515625" customWidth="1"/>
    <col min="21" max="21" width="4" customWidth="1"/>
    <col min="22" max="22" width="4.42578125" customWidth="1"/>
  </cols>
  <sheetData>
    <row r="1" spans="1:23">
      <c r="A1" t="s">
        <v>0</v>
      </c>
      <c r="B1" s="1">
        <v>1.8172100481026201</v>
      </c>
      <c r="N1" s="21"/>
      <c r="O1" s="21"/>
      <c r="P1" s="21"/>
      <c r="Q1" s="21"/>
      <c r="R1" s="21"/>
      <c r="S1" s="21"/>
      <c r="T1" s="21"/>
      <c r="U1" s="21"/>
      <c r="V1" s="21"/>
      <c r="W1" s="22"/>
    </row>
    <row r="2" spans="1:23">
      <c r="B2">
        <v>2.08444681988242</v>
      </c>
      <c r="C2" s="1">
        <v>0.69481560662747199</v>
      </c>
      <c r="N2" s="21"/>
      <c r="O2" s="21"/>
      <c r="P2" s="23"/>
      <c r="Q2" s="23"/>
      <c r="R2" s="21"/>
      <c r="S2" s="21"/>
      <c r="T2" s="21"/>
      <c r="U2" s="21"/>
      <c r="V2" s="21"/>
      <c r="W2" s="22"/>
    </row>
    <row r="3" spans="1:23">
      <c r="B3" s="1">
        <v>3.3671833244254401</v>
      </c>
      <c r="C3">
        <v>4.1154462854088703</v>
      </c>
      <c r="F3" s="1" t="s">
        <v>0</v>
      </c>
      <c r="G3" s="12">
        <v>1.8172100481026201</v>
      </c>
      <c r="H3" s="12">
        <v>0.69481560662747199</v>
      </c>
      <c r="I3" s="12">
        <v>3.3671833244254401</v>
      </c>
      <c r="J3" s="1">
        <v>5.9309850107066397</v>
      </c>
      <c r="N3" s="21"/>
      <c r="O3" s="21"/>
      <c r="P3" s="23"/>
      <c r="Q3" s="23"/>
      <c r="R3" s="21"/>
      <c r="S3" s="21"/>
      <c r="T3" s="21"/>
      <c r="U3" s="21"/>
      <c r="V3" s="21"/>
      <c r="W3" s="22">
        <v>1</v>
      </c>
    </row>
    <row r="4" spans="1:23">
      <c r="B4" s="1">
        <v>5.9309850107066397</v>
      </c>
      <c r="F4" s="1" t="s">
        <v>1</v>
      </c>
      <c r="G4" s="12">
        <f>0.374331550802139*5</f>
        <v>1.8716577540106949</v>
      </c>
      <c r="H4" s="12">
        <f>0.427807486631016*5</f>
        <v>2.1390374331550799</v>
      </c>
      <c r="I4" s="12">
        <f>0.53475935828877*5</f>
        <v>2.6737967914438499</v>
      </c>
      <c r="J4" s="12">
        <f>1.76470588235294*5</f>
        <v>8.8235294117646994</v>
      </c>
      <c r="N4" s="21"/>
      <c r="O4" s="21"/>
      <c r="P4" s="23"/>
      <c r="Q4" s="23"/>
      <c r="R4" s="21"/>
      <c r="S4" s="21"/>
      <c r="T4" s="21"/>
      <c r="U4" s="21"/>
      <c r="V4" s="21"/>
      <c r="W4" s="22"/>
    </row>
    <row r="5" spans="1:23">
      <c r="F5" s="1" t="s">
        <v>2</v>
      </c>
      <c r="G5" s="12">
        <v>7.0278969957081499</v>
      </c>
      <c r="H5" s="12">
        <v>7.4034334763948504</v>
      </c>
      <c r="I5" s="12">
        <v>9.4957081545064401</v>
      </c>
      <c r="J5" s="12">
        <v>11.6952789699571</v>
      </c>
      <c r="N5" s="21"/>
      <c r="O5" s="21"/>
      <c r="P5" s="23"/>
      <c r="Q5" s="23"/>
      <c r="R5" s="21"/>
      <c r="S5" s="21"/>
      <c r="T5" s="21"/>
      <c r="U5" s="21"/>
      <c r="V5" s="21"/>
      <c r="W5" s="22"/>
    </row>
    <row r="6" spans="1:23">
      <c r="A6" t="s">
        <v>1</v>
      </c>
      <c r="B6" s="1">
        <v>0.37433155080213898</v>
      </c>
      <c r="F6" s="1" t="s">
        <v>3</v>
      </c>
      <c r="G6" s="12">
        <v>24.650912996777699</v>
      </c>
      <c r="H6" s="12">
        <v>24.1675617615467</v>
      </c>
      <c r="I6" s="12">
        <v>24.4897959183673</v>
      </c>
      <c r="J6" s="12">
        <v>27.282491944146098</v>
      </c>
      <c r="N6" s="21"/>
      <c r="O6" s="21"/>
      <c r="P6" s="21"/>
      <c r="Q6" s="21"/>
      <c r="R6" s="21"/>
      <c r="S6" s="21"/>
      <c r="T6" s="21"/>
      <c r="U6" s="21"/>
      <c r="V6" s="21"/>
      <c r="W6" s="22"/>
    </row>
    <row r="7" spans="1:23">
      <c r="B7">
        <v>0.53475935828876997</v>
      </c>
      <c r="C7" s="1">
        <v>0.42780748663101598</v>
      </c>
      <c r="F7" s="1" t="s">
        <v>46</v>
      </c>
      <c r="G7" s="12">
        <v>6.9057815845824404</v>
      </c>
      <c r="H7" s="12">
        <v>4.6038543897216302</v>
      </c>
      <c r="I7" s="12">
        <v>4.0149892933618796</v>
      </c>
      <c r="J7" s="12">
        <v>6.42398286937902</v>
      </c>
      <c r="N7" s="21"/>
      <c r="O7" s="24"/>
      <c r="P7" s="24"/>
      <c r="Q7" s="24"/>
      <c r="R7" s="24"/>
      <c r="S7" s="24"/>
      <c r="T7" s="24"/>
      <c r="U7" s="21"/>
      <c r="V7" s="21"/>
      <c r="W7" s="22"/>
    </row>
    <row r="8" spans="1:23">
      <c r="B8" s="1">
        <v>0.53475935828876997</v>
      </c>
      <c r="C8">
        <v>1.22994652406417</v>
      </c>
      <c r="F8" s="1" t="s">
        <v>4</v>
      </c>
      <c r="G8">
        <f>AVERAGE(G3:G7)</f>
        <v>8.4546918758363212</v>
      </c>
      <c r="H8">
        <f>AVERAGE(H3:H7)</f>
        <v>7.8017405334891468</v>
      </c>
      <c r="I8">
        <f>AVERAGE(I3:I7)</f>
        <v>8.8082946964209814</v>
      </c>
      <c r="J8">
        <f>AVERAGE(J3:J7)</f>
        <v>12.031253641190711</v>
      </c>
      <c r="N8" s="21"/>
      <c r="O8" s="21"/>
      <c r="P8" s="23"/>
      <c r="Q8" s="23"/>
      <c r="R8" s="21"/>
      <c r="S8" s="21"/>
      <c r="T8" s="21"/>
      <c r="U8" s="21"/>
      <c r="V8" s="21"/>
      <c r="W8" s="22"/>
    </row>
    <row r="9" spans="1:23">
      <c r="B9" s="1">
        <v>1.76470588235294</v>
      </c>
      <c r="N9" s="21"/>
      <c r="O9" s="21"/>
      <c r="P9" s="23"/>
      <c r="Q9" s="23"/>
      <c r="R9" s="21"/>
      <c r="S9" s="21"/>
      <c r="T9" s="21"/>
      <c r="U9" s="21"/>
      <c r="V9" s="21"/>
      <c r="W9" s="22"/>
    </row>
    <row r="10" spans="1:23">
      <c r="N10" s="21"/>
      <c r="O10" s="21"/>
      <c r="P10" s="21"/>
      <c r="Q10" s="21"/>
      <c r="R10" s="21"/>
      <c r="S10" s="21"/>
      <c r="T10" s="21"/>
      <c r="U10" s="21"/>
      <c r="V10" s="21"/>
      <c r="W10" s="22">
        <v>2</v>
      </c>
    </row>
    <row r="11" spans="1:23">
      <c r="A11" t="s">
        <v>2</v>
      </c>
      <c r="B11" s="1">
        <v>7.0278969957081499</v>
      </c>
      <c r="N11" s="21"/>
      <c r="O11" s="21"/>
      <c r="P11" s="23"/>
      <c r="Q11" s="23"/>
      <c r="R11" s="21"/>
      <c r="S11" s="21"/>
      <c r="T11" s="21"/>
      <c r="U11" s="21"/>
      <c r="V11" s="21"/>
      <c r="W11" s="22"/>
    </row>
    <row r="12" spans="1:23">
      <c r="B12" s="12">
        <v>7.9399141630901298</v>
      </c>
      <c r="C12" s="1">
        <v>7.4034334763948504</v>
      </c>
      <c r="N12" s="21"/>
      <c r="O12" s="21"/>
      <c r="P12" s="23"/>
      <c r="Q12" s="23"/>
      <c r="R12" s="21"/>
      <c r="S12" s="21"/>
      <c r="T12" s="21"/>
      <c r="U12" s="21"/>
      <c r="V12" s="21"/>
      <c r="W12" s="22"/>
    </row>
    <row r="13" spans="1:23">
      <c r="B13" s="1">
        <v>9.4957081545064401</v>
      </c>
      <c r="C13">
        <v>10.0321888412017</v>
      </c>
      <c r="N13" s="21"/>
      <c r="O13" s="21"/>
      <c r="P13" s="21"/>
      <c r="Q13" s="21"/>
      <c r="R13" s="21"/>
      <c r="S13" s="21"/>
      <c r="T13" s="21"/>
      <c r="U13" s="21"/>
      <c r="V13" s="21"/>
      <c r="W13" s="22"/>
    </row>
    <row r="14" spans="1:23">
      <c r="B14" s="1">
        <v>11.6952789699571</v>
      </c>
      <c r="N14" s="21"/>
      <c r="O14" s="24"/>
      <c r="P14" s="24"/>
      <c r="Q14" s="24"/>
      <c r="R14" s="24"/>
      <c r="S14" s="24"/>
      <c r="T14" s="24"/>
      <c r="U14" s="21"/>
      <c r="V14" s="21"/>
      <c r="W14" s="22"/>
    </row>
    <row r="15" spans="1:23">
      <c r="N15" s="21"/>
      <c r="O15" s="21"/>
      <c r="P15" s="23"/>
      <c r="Q15" s="21"/>
      <c r="R15" s="23"/>
      <c r="S15" s="21"/>
      <c r="T15" s="21"/>
      <c r="U15" s="21"/>
      <c r="V15" s="21"/>
      <c r="W15" s="22"/>
    </row>
    <row r="16" spans="1:23">
      <c r="A16" t="s">
        <v>3</v>
      </c>
      <c r="B16" s="1">
        <v>24.650912996777699</v>
      </c>
      <c r="N16" s="21"/>
      <c r="O16" s="21"/>
      <c r="P16" s="23"/>
      <c r="Q16" s="21"/>
      <c r="R16" s="23"/>
      <c r="S16" s="21"/>
      <c r="T16" s="21"/>
      <c r="U16" s="21"/>
      <c r="V16" s="21"/>
      <c r="W16" s="22"/>
    </row>
    <row r="17" spans="1:23">
      <c r="B17">
        <v>27.1750805585392</v>
      </c>
      <c r="C17" s="1">
        <v>24.1675617615467</v>
      </c>
      <c r="N17" s="21"/>
      <c r="O17" s="21"/>
      <c r="P17" s="21"/>
      <c r="Q17" s="21"/>
      <c r="R17" s="21"/>
      <c r="S17" s="21"/>
      <c r="T17" s="21"/>
      <c r="U17" s="21"/>
      <c r="V17" s="21"/>
      <c r="W17" s="22">
        <v>4</v>
      </c>
    </row>
    <row r="18" spans="1:23">
      <c r="B18" s="1">
        <v>24.4897959183673</v>
      </c>
      <c r="C18">
        <v>25.993555316863599</v>
      </c>
      <c r="N18" s="21"/>
      <c r="O18" s="21"/>
      <c r="P18" s="23"/>
      <c r="Q18" s="21"/>
      <c r="R18" s="23"/>
      <c r="S18" s="21"/>
      <c r="T18" s="21"/>
      <c r="U18" s="21"/>
      <c r="V18" s="21"/>
      <c r="W18" s="22"/>
    </row>
    <row r="19" spans="1:23">
      <c r="B19" s="1">
        <v>27.282491944146098</v>
      </c>
      <c r="N19" s="21"/>
      <c r="O19" s="21"/>
      <c r="P19" s="23"/>
      <c r="Q19" s="21"/>
      <c r="R19" s="23"/>
      <c r="S19" s="21"/>
      <c r="T19" s="21"/>
      <c r="U19" s="21"/>
      <c r="V19" s="21"/>
      <c r="W19" s="22"/>
    </row>
    <row r="20" spans="1:23">
      <c r="N20" s="21"/>
      <c r="O20" s="21"/>
      <c r="P20" s="21"/>
      <c r="Q20" s="21"/>
      <c r="R20" s="21"/>
      <c r="S20" s="21"/>
      <c r="T20" s="21"/>
      <c r="U20" s="21"/>
      <c r="V20" s="21"/>
      <c r="W20" s="22"/>
    </row>
    <row r="21" spans="1:23">
      <c r="A21" t="s">
        <v>46</v>
      </c>
      <c r="B21" s="1">
        <v>6.9057815845824404</v>
      </c>
      <c r="N21" s="21"/>
      <c r="O21" s="24"/>
      <c r="P21" s="24"/>
      <c r="Q21" s="24"/>
      <c r="R21" s="24"/>
      <c r="S21" s="24"/>
      <c r="T21" s="24"/>
      <c r="U21" s="21"/>
      <c r="V21" s="21"/>
      <c r="W21" s="22"/>
    </row>
    <row r="22" spans="1:23">
      <c r="B22">
        <v>7.2805139186295502</v>
      </c>
      <c r="C22" s="1">
        <v>4.6038543897216302</v>
      </c>
      <c r="N22" s="21"/>
      <c r="O22" s="21"/>
      <c r="P22" s="23"/>
      <c r="Q22" s="21"/>
      <c r="R22" s="23"/>
      <c r="S22" s="21"/>
      <c r="T22" s="21"/>
      <c r="U22" s="21"/>
      <c r="V22" s="21"/>
      <c r="W22" s="22"/>
    </row>
    <row r="23" spans="1:23">
      <c r="B23" s="1">
        <v>4.0149892933618796</v>
      </c>
      <c r="C23">
        <v>5.6209850107066401</v>
      </c>
      <c r="N23" s="21"/>
      <c r="O23" s="21"/>
      <c r="P23" s="21"/>
      <c r="Q23" s="21"/>
      <c r="R23" s="21"/>
      <c r="S23" s="21"/>
      <c r="T23" s="21"/>
      <c r="U23" s="21"/>
      <c r="V23" s="21"/>
      <c r="W23" s="22"/>
    </row>
    <row r="24" spans="1:23">
      <c r="B24" s="1">
        <v>6.42398286937902</v>
      </c>
      <c r="N24" s="21"/>
      <c r="O24" s="21"/>
      <c r="P24" s="23"/>
      <c r="Q24" s="21"/>
      <c r="R24" s="23"/>
      <c r="S24" s="21"/>
      <c r="T24" s="21"/>
      <c r="U24" s="21"/>
      <c r="V24" s="21"/>
      <c r="W24" s="22"/>
    </row>
    <row r="25" spans="1:23">
      <c r="N25" s="21"/>
      <c r="O25" s="21"/>
      <c r="P25" s="21"/>
      <c r="Q25" s="21"/>
      <c r="R25" s="21"/>
      <c r="S25" s="21"/>
      <c r="T25" s="21"/>
      <c r="U25" s="21"/>
      <c r="V25" s="21"/>
      <c r="W25" s="22">
        <v>8</v>
      </c>
    </row>
    <row r="26" spans="1:23">
      <c r="N26" s="21"/>
      <c r="O26" s="21"/>
      <c r="P26" s="23"/>
      <c r="Q26" s="21"/>
      <c r="R26" s="23"/>
      <c r="S26" s="21"/>
      <c r="T26" s="21"/>
      <c r="U26" s="21"/>
      <c r="V26" s="21"/>
      <c r="W26" s="22"/>
    </row>
    <row r="27" spans="1:23">
      <c r="N27" s="21"/>
      <c r="O27" s="21"/>
      <c r="P27" s="21"/>
      <c r="Q27" s="21"/>
      <c r="R27" s="21"/>
      <c r="S27" s="21"/>
      <c r="T27" s="21"/>
      <c r="U27" s="21"/>
      <c r="V27" s="21"/>
      <c r="W27" s="22"/>
    </row>
    <row r="28" spans="1:23">
      <c r="N28" s="21"/>
      <c r="O28" s="21"/>
      <c r="P28" s="23"/>
      <c r="Q28" s="21"/>
      <c r="R28" s="23"/>
      <c r="S28" s="21"/>
      <c r="T28" s="21"/>
      <c r="U28" s="21"/>
      <c r="V28" s="21"/>
      <c r="W28" s="22"/>
    </row>
    <row r="29" spans="1:23">
      <c r="N29" s="21"/>
      <c r="O29" s="21"/>
      <c r="P29" s="21"/>
      <c r="Q29" s="21"/>
      <c r="R29" s="21"/>
      <c r="S29" s="21"/>
      <c r="T29" s="21"/>
      <c r="U29" s="21"/>
      <c r="V29" s="21"/>
      <c r="W29" s="22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2:R43"/>
  <sheetViews>
    <sheetView workbookViewId="0">
      <selection activeCell="C16" sqref="C16:R16"/>
    </sheetView>
  </sheetViews>
  <sheetFormatPr defaultRowHeight="15"/>
  <sheetData>
    <row r="2" spans="2:18">
      <c r="C2">
        <v>32.424100000000003</v>
      </c>
      <c r="D2">
        <v>25.187799999999999</v>
      </c>
      <c r="E2">
        <v>21.137499999999999</v>
      </c>
      <c r="F2">
        <v>18.427</v>
      </c>
      <c r="G2">
        <v>16.454999999999998</v>
      </c>
      <c r="H2">
        <v>14.8607</v>
      </c>
      <c r="I2">
        <v>13.650600000000001</v>
      </c>
    </row>
    <row r="3" spans="2:18">
      <c r="B3" s="1"/>
    </row>
    <row r="4" spans="2:18">
      <c r="B4" s="1" t="s">
        <v>69</v>
      </c>
      <c r="C4">
        <v>11.0696185649507</v>
      </c>
      <c r="D4">
        <v>5.8299991108740103</v>
      </c>
      <c r="E4">
        <v>3.9742979080135701</v>
      </c>
      <c r="F4">
        <v>3.13015338888906</v>
      </c>
      <c r="G4">
        <v>2.6978378605479199</v>
      </c>
      <c r="H4">
        <v>2.4410538781037499</v>
      </c>
      <c r="I4">
        <v>2.27660243197721</v>
      </c>
      <c r="J4">
        <v>2.1625222825543</v>
      </c>
      <c r="K4">
        <v>2.0796128384818702</v>
      </c>
      <c r="L4">
        <v>2.0183703999388101</v>
      </c>
      <c r="M4">
        <v>1.97180786671318</v>
      </c>
      <c r="N4">
        <v>1.93486028508702</v>
      </c>
      <c r="O4">
        <v>1.90703235148421</v>
      </c>
      <c r="P4">
        <v>1.8940606383924601</v>
      </c>
      <c r="Q4">
        <v>1.8721659109095801</v>
      </c>
      <c r="R4">
        <v>1.89383835689517</v>
      </c>
    </row>
    <row r="5" spans="2:18">
      <c r="B5" s="1" t="s">
        <v>2</v>
      </c>
      <c r="C5">
        <v>17.839415079152101</v>
      </c>
      <c r="D5">
        <v>13.5010285305429</v>
      </c>
      <c r="E5">
        <v>11.3830062478439</v>
      </c>
      <c r="F5">
        <v>10.1513753217536</v>
      </c>
      <c r="G5">
        <v>9.3635961123216394</v>
      </c>
      <c r="H5">
        <v>8.7964390050518304</v>
      </c>
      <c r="I5">
        <v>8.3582522923815894</v>
      </c>
      <c r="J5">
        <v>8.0051490113201904</v>
      </c>
      <c r="K5">
        <v>7.7147671217969496</v>
      </c>
      <c r="L5">
        <v>7.4614713164485202</v>
      </c>
      <c r="M5">
        <v>7.2409189057968097</v>
      </c>
      <c r="N5">
        <v>7.0385101884967698</v>
      </c>
      <c r="O5">
        <v>6.8521694967227598</v>
      </c>
      <c r="P5">
        <v>6.6794115016545996</v>
      </c>
      <c r="Q5">
        <v>6.5266970753957603</v>
      </c>
      <c r="R5">
        <v>6.4126643412932696</v>
      </c>
    </row>
    <row r="6" spans="2:18">
      <c r="B6" s="1" t="s">
        <v>3</v>
      </c>
      <c r="C6">
        <v>33.244182936614102</v>
      </c>
      <c r="D6">
        <v>26.340599090665901</v>
      </c>
      <c r="E6">
        <v>23.177224620792401</v>
      </c>
      <c r="F6">
        <v>21.388042286678299</v>
      </c>
      <c r="G6">
        <v>20.233888759898399</v>
      </c>
      <c r="H6">
        <v>19.445328007109001</v>
      </c>
      <c r="I6">
        <v>18.8726020569407</v>
      </c>
      <c r="J6">
        <v>18.446781888875702</v>
      </c>
      <c r="K6">
        <v>18.1198812554093</v>
      </c>
      <c r="L6">
        <v>17.868261051597202</v>
      </c>
      <c r="M6">
        <v>17.670784239385</v>
      </c>
      <c r="N6">
        <v>17.518993443037299</v>
      </c>
      <c r="O6">
        <v>17.395073167004199</v>
      </c>
      <c r="P6">
        <v>17.318801818668099</v>
      </c>
      <c r="Q6">
        <v>17.267317464562701</v>
      </c>
      <c r="R6">
        <v>17.411072479272502</v>
      </c>
    </row>
    <row r="7" spans="2:18">
      <c r="B7" s="1" t="s">
        <v>46</v>
      </c>
      <c r="C7">
        <v>22.108683998927901</v>
      </c>
      <c r="D7">
        <v>17.060439560439601</v>
      </c>
      <c r="E7">
        <v>14.602749167209099</v>
      </c>
      <c r="F7">
        <v>13.270872788428401</v>
      </c>
      <c r="G7">
        <v>12.5021046808102</v>
      </c>
      <c r="H7">
        <v>12.028510219343801</v>
      </c>
      <c r="I7">
        <v>11.7323459842221</v>
      </c>
      <c r="J7">
        <v>11.5490825622158</v>
      </c>
      <c r="K7">
        <v>11.4373759448806</v>
      </c>
      <c r="L7">
        <v>11.374433660684</v>
      </c>
      <c r="M7">
        <v>11.3493286620464</v>
      </c>
      <c r="N7">
        <v>11.350255212490501</v>
      </c>
      <c r="O7">
        <v>11.364293372133099</v>
      </c>
      <c r="P7">
        <v>11.404895917091</v>
      </c>
      <c r="Q7">
        <v>11.4429777539534</v>
      </c>
      <c r="R7">
        <v>11.5786652372018</v>
      </c>
    </row>
    <row r="8" spans="2:18">
      <c r="B8" s="1" t="s">
        <v>63</v>
      </c>
      <c r="C8">
        <v>32.615574207300803</v>
      </c>
      <c r="D8">
        <v>23.9903632649436</v>
      </c>
      <c r="E8">
        <v>20.088215142172</v>
      </c>
      <c r="F8">
        <v>18.0698225302542</v>
      </c>
      <c r="G8">
        <v>16.887033718568699</v>
      </c>
      <c r="H8">
        <v>16.118537071775901</v>
      </c>
      <c r="I8">
        <v>15.565452067249099</v>
      </c>
      <c r="J8">
        <v>15.1564529262346</v>
      </c>
      <c r="K8">
        <v>14.8366225434557</v>
      </c>
      <c r="L8">
        <v>14.5744077398769</v>
      </c>
      <c r="M8">
        <v>14.351473644040301</v>
      </c>
      <c r="N8">
        <v>14.1535855564633</v>
      </c>
      <c r="O8">
        <v>13.976770964181</v>
      </c>
      <c r="P8">
        <v>13.8069544364508</v>
      </c>
      <c r="Q8">
        <v>13.6807220889955</v>
      </c>
      <c r="R8">
        <v>13.589128697042399</v>
      </c>
    </row>
    <row r="9" spans="2:18">
      <c r="B9" s="1" t="s">
        <v>65</v>
      </c>
      <c r="C9">
        <v>35.668247395137598</v>
      </c>
      <c r="D9">
        <v>27.8557752248642</v>
      </c>
      <c r="E9">
        <v>25.344452501812899</v>
      </c>
      <c r="F9">
        <v>24.032964097083799</v>
      </c>
      <c r="G9">
        <v>23.227643983054101</v>
      </c>
      <c r="H9">
        <v>22.704342811876799</v>
      </c>
      <c r="I9">
        <v>22.342981957929801</v>
      </c>
      <c r="J9">
        <v>22.079976899640201</v>
      </c>
      <c r="K9">
        <v>21.884417345945501</v>
      </c>
      <c r="L9">
        <v>21.735020923506099</v>
      </c>
      <c r="M9">
        <v>21.621269348693801</v>
      </c>
      <c r="N9">
        <v>21.5343806607499</v>
      </c>
      <c r="O9">
        <v>21.472749131712501</v>
      </c>
      <c r="P9">
        <v>21.410633181939598</v>
      </c>
      <c r="Q9">
        <v>21.3498530590435</v>
      </c>
      <c r="R9">
        <v>21.3732300293882</v>
      </c>
    </row>
    <row r="10" spans="2:18">
      <c r="B10" s="1" t="s">
        <v>64</v>
      </c>
      <c r="C10">
        <v>60.684189406099499</v>
      </c>
      <c r="D10">
        <v>52.176520420902399</v>
      </c>
      <c r="E10">
        <v>48.3477126805778</v>
      </c>
      <c r="F10">
        <v>45.790603190282098</v>
      </c>
      <c r="G10">
        <v>44.009989475479003</v>
      </c>
      <c r="H10">
        <v>42.748055849981903</v>
      </c>
      <c r="I10">
        <v>41.813488477814403</v>
      </c>
      <c r="J10">
        <v>41.120242637096503</v>
      </c>
      <c r="K10">
        <v>40.607274280026999</v>
      </c>
      <c r="L10">
        <v>40.226647349440398</v>
      </c>
      <c r="M10">
        <v>39.9472206053264</v>
      </c>
      <c r="N10">
        <v>39.7274354858625</v>
      </c>
      <c r="O10">
        <v>39.548316517618296</v>
      </c>
      <c r="P10">
        <v>39.404316033529497</v>
      </c>
      <c r="Q10">
        <v>39.289058319957199</v>
      </c>
      <c r="R10">
        <v>39.165329052969497</v>
      </c>
    </row>
    <row r="11" spans="2:18">
      <c r="B11" s="1" t="s">
        <v>66</v>
      </c>
      <c r="C11">
        <v>38.798875200856997</v>
      </c>
      <c r="D11">
        <v>31.618907337975401</v>
      </c>
      <c r="E11">
        <v>28.933497207131399</v>
      </c>
      <c r="F11">
        <v>27.467951170414999</v>
      </c>
      <c r="G11">
        <v>26.532190582137002</v>
      </c>
      <c r="H11">
        <v>25.889001196981901</v>
      </c>
      <c r="I11">
        <v>25.416066592753801</v>
      </c>
      <c r="J11">
        <v>25.054381730868201</v>
      </c>
      <c r="K11">
        <v>24.760020375981998</v>
      </c>
      <c r="L11">
        <v>24.5127696352924</v>
      </c>
      <c r="M11">
        <v>24.298398441408601</v>
      </c>
      <c r="N11">
        <v>24.105296150020301</v>
      </c>
      <c r="O11">
        <v>23.918241640523402</v>
      </c>
      <c r="P11">
        <v>23.765175861453301</v>
      </c>
      <c r="Q11">
        <v>23.6509105516872</v>
      </c>
      <c r="R11">
        <v>23.701124799142999</v>
      </c>
    </row>
    <row r="12" spans="2:18">
      <c r="B12" s="1" t="s">
        <v>67</v>
      </c>
      <c r="C12">
        <v>26.663104461661799</v>
      </c>
      <c r="D12">
        <v>18.841615459969699</v>
      </c>
      <c r="E12">
        <v>15.1562917445899</v>
      </c>
      <c r="F12">
        <v>13.232451491869099</v>
      </c>
      <c r="G12">
        <v>12.104371383358799</v>
      </c>
      <c r="H12">
        <v>11.372740937929301</v>
      </c>
      <c r="I12">
        <v>10.8565639543465</v>
      </c>
      <c r="J12">
        <v>10.475498319473701</v>
      </c>
      <c r="K12">
        <v>10.188351589633999</v>
      </c>
      <c r="L12">
        <v>9.9699992767051206</v>
      </c>
      <c r="M12">
        <v>9.8034462865480805</v>
      </c>
      <c r="N12">
        <v>9.6746454187009796</v>
      </c>
      <c r="O12">
        <v>9.5714381130491297</v>
      </c>
      <c r="P12">
        <v>9.4872651171074907</v>
      </c>
      <c r="Q12">
        <v>9.4175794816991694</v>
      </c>
      <c r="R12">
        <v>9.2973550627838595</v>
      </c>
    </row>
    <row r="13" spans="2:18">
      <c r="B13" s="1" t="s">
        <v>68</v>
      </c>
      <c r="C13">
        <v>18.7550106894709</v>
      </c>
      <c r="D13">
        <v>12.9661054694459</v>
      </c>
      <c r="E13">
        <v>9.9707948385126297</v>
      </c>
      <c r="F13">
        <v>8.3208573895372595</v>
      </c>
      <c r="G13">
        <v>7.35959546421868</v>
      </c>
      <c r="H13">
        <v>6.7464370210227997</v>
      </c>
      <c r="I13">
        <v>6.3320608440197397</v>
      </c>
      <c r="J13">
        <v>6.04161709185761</v>
      </c>
      <c r="K13">
        <v>5.8237503410539002</v>
      </c>
      <c r="L13">
        <v>5.6569032250486204</v>
      </c>
      <c r="M13">
        <v>5.5201156851343898</v>
      </c>
      <c r="N13">
        <v>5.4056859762364899</v>
      </c>
      <c r="O13">
        <v>5.3117603267923998</v>
      </c>
      <c r="P13">
        <v>5.2318278995189704</v>
      </c>
      <c r="Q13">
        <v>5.18439337252806</v>
      </c>
      <c r="R13">
        <v>5.2111170497060399</v>
      </c>
    </row>
    <row r="14" spans="2:18">
      <c r="B14" s="1" t="s">
        <v>4</v>
      </c>
      <c r="C14">
        <f t="shared" ref="C14:Q14" si="0">AVERAGE(C4:C13)</f>
        <v>29.744690194017245</v>
      </c>
      <c r="D14">
        <f t="shared" si="0"/>
        <v>23.018135347062362</v>
      </c>
      <c r="E14">
        <f t="shared" si="0"/>
        <v>20.09782420586556</v>
      </c>
      <c r="F14">
        <f t="shared" si="0"/>
        <v>18.485509365519086</v>
      </c>
      <c r="G14">
        <f t="shared" si="0"/>
        <v>17.49182520203944</v>
      </c>
      <c r="H14">
        <f t="shared" si="0"/>
        <v>16.829044599917701</v>
      </c>
      <c r="I14">
        <f t="shared" si="0"/>
        <v>16.356641665963497</v>
      </c>
      <c r="J14">
        <f t="shared" si="0"/>
        <v>16.009170535013681</v>
      </c>
      <c r="K14">
        <f t="shared" si="0"/>
        <v>15.745207363666683</v>
      </c>
      <c r="L14">
        <f t="shared" si="0"/>
        <v>15.539828457853806</v>
      </c>
      <c r="M14">
        <f t="shared" si="0"/>
        <v>15.377476368509296</v>
      </c>
      <c r="N14">
        <f t="shared" si="0"/>
        <v>15.244364837714505</v>
      </c>
      <c r="O14">
        <f t="shared" si="0"/>
        <v>15.131784508122101</v>
      </c>
      <c r="P14">
        <f t="shared" si="0"/>
        <v>15.040334240580581</v>
      </c>
      <c r="Q14">
        <f t="shared" si="0"/>
        <v>14.968167507873208</v>
      </c>
      <c r="R14">
        <f>AVERAGE(R4:R13)</f>
        <v>14.963352510569573</v>
      </c>
    </row>
    <row r="15" spans="2:18">
      <c r="C15">
        <f>100-C14</f>
        <v>70.255309805982762</v>
      </c>
      <c r="D15">
        <f t="shared" ref="D15:R15" si="1">100-D14</f>
        <v>76.981864652937645</v>
      </c>
      <c r="E15">
        <f t="shared" si="1"/>
        <v>79.902175794134436</v>
      </c>
      <c r="F15">
        <f t="shared" si="1"/>
        <v>81.514490634480921</v>
      </c>
      <c r="G15">
        <f t="shared" si="1"/>
        <v>82.508174797960564</v>
      </c>
      <c r="H15">
        <f t="shared" si="1"/>
        <v>83.170955400082306</v>
      </c>
      <c r="I15">
        <f t="shared" si="1"/>
        <v>83.643358334036506</v>
      </c>
      <c r="J15">
        <f t="shared" si="1"/>
        <v>83.990829464986319</v>
      </c>
      <c r="K15">
        <f t="shared" si="1"/>
        <v>84.25479263633332</v>
      </c>
      <c r="L15">
        <f t="shared" si="1"/>
        <v>84.460171542146199</v>
      </c>
      <c r="M15">
        <f t="shared" si="1"/>
        <v>84.622523631490708</v>
      </c>
      <c r="N15">
        <f t="shared" si="1"/>
        <v>84.7556351622855</v>
      </c>
      <c r="O15">
        <f t="shared" si="1"/>
        <v>84.868215491877905</v>
      </c>
      <c r="P15">
        <f t="shared" si="1"/>
        <v>84.959665759419423</v>
      </c>
      <c r="Q15">
        <f t="shared" si="1"/>
        <v>85.031832492126796</v>
      </c>
      <c r="R15">
        <f t="shared" si="1"/>
        <v>85.036647489430422</v>
      </c>
    </row>
    <row r="16" spans="2:18">
      <c r="B16" s="1" t="s">
        <v>103</v>
      </c>
      <c r="C16">
        <f>STDEV(C4:C13)/SQRT(10)</f>
        <v>4.439568954028978</v>
      </c>
      <c r="D16">
        <f t="shared" ref="D16:R16" si="2">STDEV(D4:D13)/SQRT(10)</f>
        <v>4.0818835011653176</v>
      </c>
      <c r="E16">
        <f t="shared" si="2"/>
        <v>3.9528086959596593</v>
      </c>
      <c r="F16">
        <f t="shared" si="2"/>
        <v>3.8427075312076426</v>
      </c>
      <c r="G16">
        <f t="shared" si="2"/>
        <v>3.7523914798206737</v>
      </c>
      <c r="H16">
        <f t="shared" si="2"/>
        <v>3.6844406055886569</v>
      </c>
      <c r="I16">
        <f t="shared" si="2"/>
        <v>3.6320570553692715</v>
      </c>
      <c r="J16">
        <f t="shared" si="2"/>
        <v>3.5925317859547894</v>
      </c>
      <c r="K16">
        <f t="shared" si="2"/>
        <v>3.563162668125945</v>
      </c>
      <c r="L16">
        <f t="shared" si="2"/>
        <v>3.5415347422477108</v>
      </c>
      <c r="M16">
        <f t="shared" si="2"/>
        <v>3.5259843954401924</v>
      </c>
      <c r="N16">
        <f t="shared" si="2"/>
        <v>3.5139868363596416</v>
      </c>
      <c r="O16">
        <f t="shared" si="2"/>
        <v>3.5040034869090322</v>
      </c>
      <c r="P16">
        <f t="shared" si="2"/>
        <v>3.4960440226869451</v>
      </c>
      <c r="Q16">
        <f t="shared" si="2"/>
        <v>3.490124449900069</v>
      </c>
      <c r="R16">
        <f t="shared" si="2"/>
        <v>3.4859127402688479</v>
      </c>
    </row>
    <row r="33" spans="1:18">
      <c r="A33">
        <f>MIN(C4:R4)</f>
        <v>1.8721659109095801</v>
      </c>
      <c r="B33">
        <f>MAX(C4:R4)</f>
        <v>11.0696185649507</v>
      </c>
      <c r="C33">
        <f>(C4-A33)/(B33-A33)</f>
        <v>1</v>
      </c>
      <c r="D33">
        <f>(D4-A33)/(B33-A33)</f>
        <v>0.43031840976375801</v>
      </c>
      <c r="E33">
        <f>(E4-A33)/(B33-A33)</f>
        <v>0.22855589217742461</v>
      </c>
      <c r="F33">
        <f>(F4-A33)/(B33-A33)</f>
        <v>0.13677564052767949</v>
      </c>
      <c r="G33">
        <f>(G4-A33)/(B33-A33)</f>
        <v>8.9771807553209973E-2</v>
      </c>
      <c r="H33">
        <f>(H4-A33)/(B33-A33)</f>
        <v>6.1852774740211933E-2</v>
      </c>
      <c r="I33">
        <f>(I4-A33)/(B33-A33)</f>
        <v>4.3972666811166579E-2</v>
      </c>
      <c r="J33">
        <f>(J4-A33)/(B33-A33)</f>
        <v>3.1569216234795722E-2</v>
      </c>
      <c r="K33">
        <f>(K4-A33)/(B33-A33)</f>
        <v>2.2554824186144993E-2</v>
      </c>
      <c r="L33">
        <f>(L4-A33)/(B33-A33)</f>
        <v>1.5896193710221662E-2</v>
      </c>
      <c r="M33">
        <f>(M4-A33)/(B33-A33)</f>
        <v>1.0833647048981529E-2</v>
      </c>
      <c r="N33">
        <f>(N4-A33)/(B33-A33)</f>
        <v>6.8164932765262653E-3</v>
      </c>
      <c r="O33">
        <f>(O4-A33)/(B33-A33)</f>
        <v>3.7908801367203073E-3</v>
      </c>
      <c r="P33">
        <f>(P4-A33)/(B33-A33)</f>
        <v>2.3805208144518195E-3</v>
      </c>
      <c r="Q33">
        <f>(Q4-A33)/(B33-A33)</f>
        <v>0</v>
      </c>
      <c r="R33">
        <f>(R4-A33)/(B33-A33)</f>
        <v>2.3563530904470186E-3</v>
      </c>
    </row>
    <row r="34" spans="1:18">
      <c r="A34">
        <f>MIN(C5:R5)</f>
        <v>6.4126643412932696</v>
      </c>
      <c r="B34">
        <f>MAX(C5:R5)</f>
        <v>17.839415079152101</v>
      </c>
      <c r="C34">
        <f>(C5-A34)/(B34-A34)</f>
        <v>1</v>
      </c>
      <c r="D34">
        <f>(D5-A34)/(B34-A34)</f>
        <v>0.62033069171314248</v>
      </c>
      <c r="E34">
        <f>(E5-A34)/(B34-A34)</f>
        <v>0.43497421275525111</v>
      </c>
      <c r="F34">
        <f>(F5-A34)/(B34-A34)</f>
        <v>0.32718933546640899</v>
      </c>
      <c r="G34">
        <f>(G5-A34)/(B34-A34)</f>
        <v>0.25824767151447653</v>
      </c>
      <c r="H34">
        <f>(H5-A34)/(B34-A34)</f>
        <v>0.20861351738956699</v>
      </c>
      <c r="I34">
        <f>(I5-A34)/(B34-A34)</f>
        <v>0.1702660708824465</v>
      </c>
      <c r="J34">
        <f>(J5-A34)/(B34-A34)</f>
        <v>0.13936461086446381</v>
      </c>
      <c r="K34">
        <f>(K5-A34)/(B34-A34)</f>
        <v>0.11395214706045742</v>
      </c>
      <c r="L34">
        <f>(L5-A34)/(B34-A34)</f>
        <v>9.1785232671643832E-2</v>
      </c>
      <c r="M34">
        <f>(M5-A34)/(B34-A34)</f>
        <v>7.2483821823415409E-2</v>
      </c>
      <c r="N34">
        <f>(N5-A34)/(B34-A34)</f>
        <v>5.4770237100732672E-2</v>
      </c>
      <c r="O34">
        <f>(O5-A34)/(B34-A34)</f>
        <v>3.8462828630131264E-2</v>
      </c>
      <c r="P34">
        <f>(P5-A34)/(B34-A34)</f>
        <v>2.3344095489678432E-2</v>
      </c>
      <c r="Q34">
        <f>(Q5-A34)/(B34-A34)</f>
        <v>9.9794540651595934E-3</v>
      </c>
      <c r="R34">
        <f>(R5-A34)/(B34-A34)</f>
        <v>0</v>
      </c>
    </row>
    <row r="35" spans="1:18">
      <c r="A35">
        <f>MIN(C6:R6)</f>
        <v>17.267317464562701</v>
      </c>
      <c r="B35">
        <f>MAX(C6:R6)</f>
        <v>33.244182936614102</v>
      </c>
      <c r="C35">
        <f>(C6-A35)/(B35-A35)</f>
        <v>1</v>
      </c>
      <c r="D35">
        <f>(D6-A35)/(B35-A35)</f>
        <v>0.5679012345678971</v>
      </c>
      <c r="E35">
        <f>(E6-A35)/(B35-A35)</f>
        <v>0.36990404448031433</v>
      </c>
      <c r="F35">
        <f>(F6-A35)/(B35-A35)</f>
        <v>0.2579182274097539</v>
      </c>
      <c r="G35">
        <f>(G6-A35)/(B35-A35)</f>
        <v>0.18567918097108413</v>
      </c>
      <c r="H35">
        <f>(H6-A35)/(B35-A35)</f>
        <v>0.13632276909111679</v>
      </c>
      <c r="I35">
        <f>(I6-A35)/(B35-A35)</f>
        <v>0.10047556544718672</v>
      </c>
      <c r="J35">
        <f>(J6-A35)/(B35-A35)</f>
        <v>7.3823268173363363E-2</v>
      </c>
      <c r="K35">
        <f>(K6-A35)/(B35-A35)</f>
        <v>5.3362394040182851E-2</v>
      </c>
      <c r="L35">
        <f>(L6-A35)/(B35-A35)</f>
        <v>3.7613359647156126E-2</v>
      </c>
      <c r="M35">
        <f>(M6-A35)/(B35-A35)</f>
        <v>2.5253187211727472E-2</v>
      </c>
      <c r="N35">
        <f>(N6-A35)/(B35-A35)</f>
        <v>1.5752525357045716E-2</v>
      </c>
      <c r="O35">
        <f>(O6-A35)/(B35-A35)</f>
        <v>7.9962933070308866E-3</v>
      </c>
      <c r="P35">
        <f>(P6-A35)/(B35-A35)</f>
        <v>3.2224314710204076E-3</v>
      </c>
      <c r="Q35">
        <f>(Q6-A35)/(B35-A35)</f>
        <v>0</v>
      </c>
      <c r="R35">
        <f>(R6-A35)/(B35-A35)</f>
        <v>8.997698263233999E-3</v>
      </c>
    </row>
    <row r="36" spans="1:18">
      <c r="A36">
        <f>MIN(C7:R7)</f>
        <v>11.3493286620464</v>
      </c>
      <c r="B36">
        <f>MAX(C7:R7)</f>
        <v>22.108683998927901</v>
      </c>
      <c r="C36">
        <f>(C7-A36)/(B36-A36)</f>
        <v>1</v>
      </c>
      <c r="D36">
        <f>(D7-A36)/(B36-A36)</f>
        <v>0.53080419036039694</v>
      </c>
      <c r="E36">
        <f>(E7-A36)/(B36-A36)</f>
        <v>0.30238061698831048</v>
      </c>
      <c r="F36">
        <f>(F7-A36)/(B36-A36)</f>
        <v>0.17859286790122339</v>
      </c>
      <c r="G36">
        <f>(G7-A36)/(B36-A36)</f>
        <v>0.10714173690427831</v>
      </c>
      <c r="H36">
        <f>(H7-A36)/(B36-A36)</f>
        <v>6.3124744562461435E-2</v>
      </c>
      <c r="I36">
        <f>(I7-A36)/(B36-A36)</f>
        <v>3.5598538219364546E-2</v>
      </c>
      <c r="J36">
        <f>(J7-A36)/(B36-A36)</f>
        <v>1.8565601182876867E-2</v>
      </c>
      <c r="K36">
        <f>(K7-A36)/(B36-A36)</f>
        <v>8.1833232640237102E-3</v>
      </c>
      <c r="L36">
        <f>(L7-A36)/(B36-A36)</f>
        <v>2.3333181079672762E-3</v>
      </c>
      <c r="M36">
        <f>(M7-A36)/(B36-A36)</f>
        <v>0</v>
      </c>
      <c r="N36">
        <f>(N7-A36)/(B36-A36)</f>
        <v>8.6115795518403116E-5</v>
      </c>
      <c r="O36">
        <f>(O7-A36)/(B36-A36)</f>
        <v>1.3908556431260148E-3</v>
      </c>
      <c r="P36">
        <f>(P7-A36)/(B36-A36)</f>
        <v>5.1645524573506766E-3</v>
      </c>
      <c r="Q36">
        <f>(Q7-A36)/(B36-A36)</f>
        <v>8.7039686835125602E-3</v>
      </c>
      <c r="R36">
        <f>(R7-A36)/(B36-A36)</f>
        <v>2.1315085149132336E-2</v>
      </c>
    </row>
    <row r="37" spans="1:18">
      <c r="A37">
        <f>MIN(C8:R8)</f>
        <v>13.589128697042399</v>
      </c>
      <c r="B37">
        <f>MAX(C8:R8)</f>
        <v>32.615574207300803</v>
      </c>
      <c r="C37">
        <f>(C8-A37)/(B37-A37)</f>
        <v>1</v>
      </c>
      <c r="D37">
        <f>(D8-A37)/(B37-A37)</f>
        <v>0.54667250182348626</v>
      </c>
      <c r="E37">
        <f>(E8-A37)/(B37-A37)</f>
        <v>0.34158174429509269</v>
      </c>
      <c r="F37">
        <f>(F8-A37)/(B37-A37)</f>
        <v>0.23549820857479473</v>
      </c>
      <c r="G37">
        <f>(G8-A37)/(B37-A37)</f>
        <v>0.17333269210731883</v>
      </c>
      <c r="H37">
        <f>(H8-A37)/(B37-A37)</f>
        <v>0.13294171911247066</v>
      </c>
      <c r="I37">
        <f>(I8-A37)/(B37-A37)</f>
        <v>0.10387244265573063</v>
      </c>
      <c r="J37">
        <f>(J8-A37)/(B37-A37)</f>
        <v>8.2376092179022781E-2</v>
      </c>
      <c r="K37">
        <f>(K8-A37)/(B37-A37)</f>
        <v>6.5566311150482365E-2</v>
      </c>
      <c r="L37">
        <f>(L8-A37)/(B37-A37)</f>
        <v>5.1784714191795415E-2</v>
      </c>
      <c r="M37">
        <f>(M8-A37)/(B37-A37)</f>
        <v>4.0067649345584329E-2</v>
      </c>
      <c r="N37">
        <f>(N8-A37)/(B37-A37)</f>
        <v>2.9666963233703571E-2</v>
      </c>
      <c r="O37">
        <f>(O8-A37)/(B37-A37)</f>
        <v>2.0373866833381844E-2</v>
      </c>
      <c r="P37">
        <f>(P8-A37)/(B37-A37)</f>
        <v>1.1448577680521384E-2</v>
      </c>
      <c r="Q37">
        <f>(Q8-A37)/(B37-A37)</f>
        <v>4.8140043763674444E-3</v>
      </c>
      <c r="R37">
        <f>(R8-A37)/(B37-A37)</f>
        <v>0</v>
      </c>
    </row>
    <row r="38" spans="1:18">
      <c r="A38">
        <f>MIN(C8:R8)</f>
        <v>13.589128697042399</v>
      </c>
      <c r="B38">
        <f>MAX(C8:R8)</f>
        <v>32.615574207300803</v>
      </c>
      <c r="C38">
        <f>(C8-A38)/(B38-A38)</f>
        <v>1</v>
      </c>
      <c r="D38">
        <f>(D8-A38)/(B38-A38)</f>
        <v>0.54667250182348626</v>
      </c>
      <c r="E38">
        <f>(E8-A38)/(B38-A38)</f>
        <v>0.34158174429509269</v>
      </c>
      <c r="F38">
        <f>(F8-A38)/(B38-A38)</f>
        <v>0.23549820857479473</v>
      </c>
      <c r="G38">
        <f>(G8-A38)/(B38-A38)</f>
        <v>0.17333269210731883</v>
      </c>
      <c r="H38">
        <f>(H8-A38)/(B38-A38)</f>
        <v>0.13294171911247066</v>
      </c>
      <c r="I38">
        <f>(I8-A38)/(B38-A38)</f>
        <v>0.10387244265573063</v>
      </c>
      <c r="J38">
        <f>(J8-A38)/(B38-A38)</f>
        <v>8.2376092179022781E-2</v>
      </c>
      <c r="K38">
        <f>(K8-A38)/(B38-A38)</f>
        <v>6.5566311150482365E-2</v>
      </c>
      <c r="L38">
        <f>(L8-A38)/(B38-A38)</f>
        <v>5.1784714191795415E-2</v>
      </c>
      <c r="M38">
        <f>(M8-A38)/(B38-A38)</f>
        <v>4.0067649345584329E-2</v>
      </c>
      <c r="N38">
        <f>(N8-A38)/(B38-A38)</f>
        <v>2.9666963233703571E-2</v>
      </c>
      <c r="O38">
        <f>(O8-A38)/(B38-A38)</f>
        <v>2.0373866833381844E-2</v>
      </c>
      <c r="P38">
        <f>(P8-A38)/(B38-A38)</f>
        <v>1.1448577680521384E-2</v>
      </c>
      <c r="Q38">
        <f>(Q8-A38)/(B38-A38)</f>
        <v>4.8140043763674444E-3</v>
      </c>
      <c r="R38">
        <f>(R8-A38)/(B38-A38)</f>
        <v>0</v>
      </c>
    </row>
    <row r="39" spans="1:18">
      <c r="A39">
        <f>MIN(C9:R9)</f>
        <v>21.3498530590435</v>
      </c>
      <c r="B39">
        <f>MAX(C9:R9)</f>
        <v>35.668247395137598</v>
      </c>
      <c r="C39">
        <f>(C9-A39)/(B39-A39)</f>
        <v>1</v>
      </c>
      <c r="D39">
        <f>(D9-A39)/(B39-A39)</f>
        <v>0.45437512147716447</v>
      </c>
      <c r="E39">
        <f>(E9-A39)/(B39-A39)</f>
        <v>0.27898375676801496</v>
      </c>
      <c r="F39">
        <f>(F9-A39)/(B39-A39)</f>
        <v>0.18738910069522655</v>
      </c>
      <c r="G39">
        <f>(G9-A39)/(B39-A39)</f>
        <v>0.13114535610162847</v>
      </c>
      <c r="H39">
        <f>(H9-A39)/(B39-A39)</f>
        <v>9.4597880253854558E-2</v>
      </c>
      <c r="I39">
        <f>(I9-A39)/(B39-A39)</f>
        <v>6.9360353931781416E-2</v>
      </c>
      <c r="J39">
        <f>(J9-A39)/(B39-A39)</f>
        <v>5.0992019318548146E-2</v>
      </c>
      <c r="K39">
        <f>(K9-A39)/(B39-A39)</f>
        <v>3.7334094476952628E-2</v>
      </c>
      <c r="L39">
        <f>(L9-A39)/(B39-A39)</f>
        <v>2.6900213489138198E-2</v>
      </c>
      <c r="M39">
        <f>(M9-A39)/(B39-A39)</f>
        <v>1.8955776973267793E-2</v>
      </c>
      <c r="N39">
        <f>(N9-A39)/(B39-A39)</f>
        <v>1.2887450741682576E-2</v>
      </c>
      <c r="O39">
        <f>(O9-A39)/(B39-A39)</f>
        <v>8.5830903790099968E-3</v>
      </c>
      <c r="P39">
        <f>(P9-A39)/(B39-A39)</f>
        <v>4.2448979591854273E-3</v>
      </c>
      <c r="Q39">
        <f>(Q9-A39)/(B39-A39)</f>
        <v>0</v>
      </c>
      <c r="R39">
        <f>(R9-A39)/(B39-A39)</f>
        <v>1.632653061228409E-3</v>
      </c>
    </row>
    <row r="40" spans="1:18">
      <c r="A40">
        <f>MIN(C10:R10)</f>
        <v>39.165329052969497</v>
      </c>
      <c r="B40">
        <f>MAX(C10:R10)</f>
        <v>60.684189406099499</v>
      </c>
      <c r="C40">
        <f>(C10-A40)/(B40-A40)</f>
        <v>1</v>
      </c>
      <c r="D40">
        <f>(D10-A40)/(B40-A40)</f>
        <v>0.60464128464128319</v>
      </c>
      <c r="E40">
        <f>(E10-A40)/(B40-A40)</f>
        <v>0.42671328671328496</v>
      </c>
      <c r="F40">
        <f>(F10-A40)/(B40-A40)</f>
        <v>0.30788220326681609</v>
      </c>
      <c r="G40">
        <f>(G10-A40)/(B40-A40)</f>
        <v>0.22513554821246987</v>
      </c>
      <c r="H40">
        <f>(H10-A40)/(B40-A40)</f>
        <v>0.16649240425463721</v>
      </c>
      <c r="I40">
        <f>(I10-A40)/(B40-A40)</f>
        <v>0.12306225243288595</v>
      </c>
      <c r="J40">
        <f>(J10-A40)/(B40-A40)</f>
        <v>9.084652031038698E-2</v>
      </c>
      <c r="K40">
        <f>(K10-A40)/(B40-A40)</f>
        <v>6.7008438337105791E-2</v>
      </c>
      <c r="L40">
        <f>(L10-A40)/(B40-A40)</f>
        <v>4.9320376593109325E-2</v>
      </c>
      <c r="M40">
        <f>(M10-A40)/(B40-A40)</f>
        <v>3.6335174796706837E-2</v>
      </c>
      <c r="N40">
        <f>(N10-A40)/(B40-A40)</f>
        <v>2.6121570736957856E-2</v>
      </c>
      <c r="O40">
        <f>(O10-A40)/(B40-A40)</f>
        <v>1.7797757797758672E-2</v>
      </c>
      <c r="P40">
        <f>(P10-A40)/(B40-A40)</f>
        <v>1.1105931105930451E-2</v>
      </c>
      <c r="Q40">
        <f>(Q10-A40)/(B40-A40)</f>
        <v>5.749805749806134E-3</v>
      </c>
      <c r="R40">
        <f>(R10-A40)/(B40-A40)</f>
        <v>0</v>
      </c>
    </row>
    <row r="41" spans="1:18">
      <c r="A41">
        <f>MIN(C11:R11)</f>
        <v>23.6509105516872</v>
      </c>
      <c r="B41">
        <f>MAX(C11:R11)</f>
        <v>38.798875200856997</v>
      </c>
      <c r="C41">
        <f>(C11-A41)/(B41-A41)</f>
        <v>1</v>
      </c>
      <c r="D41">
        <f>(D11-A41)/(B41-A41)</f>
        <v>0.52601104972375912</v>
      </c>
      <c r="E41">
        <f>(E11-A41)/(B41-A41)</f>
        <v>0.34873243883188737</v>
      </c>
      <c r="F41">
        <f>(F11-A41)/(B41-A41)</f>
        <v>0.25198372897820276</v>
      </c>
      <c r="G41">
        <f>(G11-A41)/(B41-A41)</f>
        <v>0.19020905429745066</v>
      </c>
      <c r="H41">
        <f>(H11-A41)/(B41-A41)</f>
        <v>0.14774860498617298</v>
      </c>
      <c r="I41">
        <f>(I11-A41)/(B41-A41)</f>
        <v>0.11652760499169383</v>
      </c>
      <c r="J41">
        <f>(J11-A41)/(B41-A41)</f>
        <v>9.2650808982309013E-2</v>
      </c>
      <c r="K41">
        <f>(K11-A41)/(B41-A41)</f>
        <v>7.3218405903500969E-2</v>
      </c>
      <c r="L41">
        <f>(L11-A41)/(B41-A41)</f>
        <v>5.6896032144650888E-2</v>
      </c>
      <c r="M41">
        <f>(M11-A41)/(B41-A41)</f>
        <v>4.2744217108856723E-2</v>
      </c>
      <c r="N41">
        <f>(N11-A41)/(B41-A41)</f>
        <v>2.9996478659461607E-2</v>
      </c>
      <c r="O41">
        <f>(O11-A41)/(B41-A41)</f>
        <v>1.7647987371745843E-2</v>
      </c>
      <c r="P41">
        <f>(P11-A41)/(B41-A41)</f>
        <v>7.5432780847137001E-3</v>
      </c>
      <c r="Q41">
        <f>(Q11-A41)/(B41-A41)</f>
        <v>0</v>
      </c>
      <c r="R41">
        <f>(R11-A41)/(B41-A41)</f>
        <v>3.3149171270709663E-3</v>
      </c>
    </row>
    <row r="42" spans="1:18">
      <c r="A42">
        <f>MIN(C12:R12)</f>
        <v>9.2973550627838595</v>
      </c>
      <c r="B42">
        <f>MAX(C12:R12)</f>
        <v>26.663104461661799</v>
      </c>
      <c r="C42">
        <f>(C12-A42)/(B42-A42)</f>
        <v>1</v>
      </c>
      <c r="D42">
        <f>(D12-A42)/(B42-A42)</f>
        <v>0.54960256410256203</v>
      </c>
      <c r="E42">
        <f>(E12-A42)/(B42-A42)</f>
        <v>0.33738461538461495</v>
      </c>
      <c r="F42">
        <f>(F12-A42)/(B42-A42)</f>
        <v>0.22660101437024655</v>
      </c>
      <c r="G42">
        <f>(G12-A42)/(B42-A42)</f>
        <v>0.16164095519864585</v>
      </c>
      <c r="H42">
        <f>(H12-A42)/(B42-A42)</f>
        <v>0.11951029739491342</v>
      </c>
      <c r="I42">
        <f>(I12-A42)/(B42-A42)</f>
        <v>8.9786444324906969E-2</v>
      </c>
      <c r="J42">
        <f>(J12-A42)/(B42-A42)</f>
        <v>6.7842926304462578E-2</v>
      </c>
      <c r="K42">
        <f>(K12-A42)/(B42-A42)</f>
        <v>5.1307692307693345E-2</v>
      </c>
      <c r="L42">
        <f>(L12-A42)/(B42-A42)</f>
        <v>3.8733958349342706E-2</v>
      </c>
      <c r="M42">
        <f>(M12-A42)/(B42-A42)</f>
        <v>2.9143068469991932E-2</v>
      </c>
      <c r="N42">
        <f>(N12-A42)/(B42-A42)</f>
        <v>2.1726120033811969E-2</v>
      </c>
      <c r="O42">
        <f>(O12-A42)/(B42-A42)</f>
        <v>1.5782967032967762E-2</v>
      </c>
      <c r="P42">
        <f>(P12-A42)/(B42-A42)</f>
        <v>1.0935897435897695E-2</v>
      </c>
      <c r="Q42">
        <f>(Q12-A42)/(B42-A42)</f>
        <v>6.9230769230769857E-3</v>
      </c>
      <c r="R42">
        <f>(R12-A42)/(B42-A42)</f>
        <v>0</v>
      </c>
    </row>
    <row r="43" spans="1:18">
      <c r="C43">
        <f t="shared" ref="C43:Q43" si="3">AVERAGE(C33:C42)</f>
        <v>1</v>
      </c>
      <c r="D43">
        <f t="shared" si="3"/>
        <v>0.53773295499969365</v>
      </c>
      <c r="E43">
        <f t="shared" si="3"/>
        <v>0.34107923526892886</v>
      </c>
      <c r="F43">
        <f t="shared" si="3"/>
        <v>0.23453285357651468</v>
      </c>
      <c r="G43">
        <f t="shared" si="3"/>
        <v>0.16956366949678814</v>
      </c>
      <c r="H43">
        <f t="shared" si="3"/>
        <v>0.12641464308978764</v>
      </c>
      <c r="I43">
        <f t="shared" si="3"/>
        <v>9.5679438235289377E-2</v>
      </c>
      <c r="J43">
        <f t="shared" si="3"/>
        <v>7.3040715572925199E-2</v>
      </c>
      <c r="K43">
        <f t="shared" si="3"/>
        <v>5.5805394187702653E-2</v>
      </c>
      <c r="L43">
        <f t="shared" si="3"/>
        <v>4.230481130968209E-2</v>
      </c>
      <c r="M43">
        <f t="shared" si="3"/>
        <v>3.1588419212411636E-2</v>
      </c>
      <c r="N43">
        <f t="shared" si="3"/>
        <v>2.2749091816914421E-2</v>
      </c>
      <c r="O43">
        <f t="shared" si="3"/>
        <v>1.5220039396525442E-2</v>
      </c>
      <c r="P43">
        <f t="shared" si="3"/>
        <v>9.0838760179271383E-3</v>
      </c>
      <c r="Q43">
        <f t="shared" si="3"/>
        <v>4.0984314174290163E-3</v>
      </c>
      <c r="R43">
        <f>AVERAGE(R33:R42)</f>
        <v>3.7616706691112728E-3</v>
      </c>
    </row>
  </sheetData>
  <pageMargins left="0.7" right="0.7" top="0.75" bottom="0.75" header="0.3" footer="0.3"/>
  <pageSetup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1:R42"/>
  <sheetViews>
    <sheetView topLeftCell="A7" zoomScaleNormal="100" workbookViewId="0">
      <selection activeCell="R28" sqref="R28"/>
    </sheetView>
  </sheetViews>
  <sheetFormatPr defaultRowHeight="15"/>
  <cols>
    <col min="2" max="2" width="9.85546875" customWidth="1"/>
  </cols>
  <sheetData>
    <row r="1" spans="2:18">
      <c r="H1" s="1"/>
      <c r="I1" s="12"/>
    </row>
    <row r="2" spans="2:18">
      <c r="B2" t="s">
        <v>69</v>
      </c>
      <c r="C2">
        <v>3.09415844225127</v>
      </c>
      <c r="D2">
        <v>1.4403841024273101</v>
      </c>
      <c r="E2">
        <v>1.1736463056815201</v>
      </c>
      <c r="F2">
        <v>1.0402774073086201</v>
      </c>
      <c r="G2">
        <v>0.90690850893571595</v>
      </c>
      <c r="H2">
        <v>0.98692984795945604</v>
      </c>
      <c r="I2" s="1">
        <v>0.93358228861029602</v>
      </c>
      <c r="J2">
        <v>0.93358228861029602</v>
      </c>
      <c r="K2">
        <v>1.0136036276340401</v>
      </c>
      <c r="L2">
        <v>1.0136036276340401</v>
      </c>
      <c r="M2">
        <v>1.09362496665778</v>
      </c>
      <c r="N2">
        <v>1.2003200853561</v>
      </c>
      <c r="O2">
        <v>1.3070152040544101</v>
      </c>
      <c r="P2">
        <v>1.49373166177647</v>
      </c>
      <c r="Q2">
        <v>1.5737530008002101</v>
      </c>
      <c r="R2">
        <v>1.89383835689517</v>
      </c>
    </row>
    <row r="3" spans="2:18">
      <c r="B3" t="s">
        <v>2</v>
      </c>
      <c r="C3">
        <v>11.537429568017201</v>
      </c>
      <c r="D3">
        <v>7.2712637510061704</v>
      </c>
      <c r="E3">
        <v>6.4663268044003201</v>
      </c>
      <c r="F3">
        <v>5.2052589213844902</v>
      </c>
      <c r="G3">
        <v>4.6686342903139302</v>
      </c>
      <c r="H3" s="1">
        <v>4.3734907432251102</v>
      </c>
      <c r="I3">
        <v>4.5613093640998104</v>
      </c>
      <c r="J3">
        <v>4.80279044808157</v>
      </c>
      <c r="K3">
        <v>5.0442715320633198</v>
      </c>
      <c r="L3">
        <v>5.1247652267239099</v>
      </c>
      <c r="M3">
        <v>5.2589213844915497</v>
      </c>
      <c r="N3">
        <v>5.2589213844915497</v>
      </c>
      <c r="O3">
        <v>5.4199087738127201</v>
      </c>
      <c r="P3">
        <v>5.6077273946874202</v>
      </c>
      <c r="Q3">
        <v>5.9297021733297601</v>
      </c>
      <c r="R3">
        <v>6.4126643412932696</v>
      </c>
    </row>
    <row r="4" spans="2:18">
      <c r="B4" t="s">
        <v>3</v>
      </c>
      <c r="C4">
        <v>21.717036640813099</v>
      </c>
      <c r="D4">
        <v>18.052955335651198</v>
      </c>
      <c r="E4">
        <v>15.004011767852401</v>
      </c>
      <c r="F4">
        <v>14.442364268521001</v>
      </c>
      <c r="G4">
        <v>14.843541053757701</v>
      </c>
      <c r="H4" s="1">
        <v>14.790050815726101</v>
      </c>
      <c r="I4">
        <v>14.977266648836601</v>
      </c>
      <c r="J4">
        <v>15.164482481946999</v>
      </c>
      <c r="K4">
        <v>15.485423910136401</v>
      </c>
      <c r="L4">
        <v>15.726129981278399</v>
      </c>
      <c r="M4">
        <v>15.886600695373099</v>
      </c>
      <c r="N4">
        <v>16.207542123562501</v>
      </c>
      <c r="O4">
        <v>16.341267718641301</v>
      </c>
      <c r="P4">
        <v>16.474993313720201</v>
      </c>
      <c r="Q4">
        <v>16.662209146830701</v>
      </c>
      <c r="R4">
        <v>17.411072479272502</v>
      </c>
    </row>
    <row r="5" spans="2:18">
      <c r="B5" t="s">
        <v>46</v>
      </c>
      <c r="C5">
        <v>13.7496649691772</v>
      </c>
      <c r="D5">
        <v>11.3374430447601</v>
      </c>
      <c r="E5">
        <v>8.9252211203430694</v>
      </c>
      <c r="F5">
        <v>8.1479496113642504</v>
      </c>
      <c r="G5" s="12">
        <v>8.0139372822299695</v>
      </c>
      <c r="H5" s="12">
        <v>8.0943446797105292</v>
      </c>
      <c r="I5">
        <v>7.9335298847494</v>
      </c>
      <c r="J5">
        <v>8.0139372822299695</v>
      </c>
      <c r="K5" s="1">
        <v>7.8531224872688297</v>
      </c>
      <c r="L5">
        <v>8.3087644063253805</v>
      </c>
      <c r="M5">
        <v>8.4963816671133703</v>
      </c>
      <c r="N5">
        <v>8.9252211203430694</v>
      </c>
      <c r="O5">
        <v>9.3540605735727702</v>
      </c>
      <c r="P5">
        <v>9.5952827660144706</v>
      </c>
      <c r="Q5">
        <v>10.426159206647</v>
      </c>
      <c r="R5">
        <v>11.5786652372018</v>
      </c>
    </row>
    <row r="6" spans="2:18">
      <c r="B6" t="s">
        <v>63</v>
      </c>
      <c r="C6">
        <v>20.623501199040799</v>
      </c>
      <c r="D6">
        <v>15.6674660271783</v>
      </c>
      <c r="E6">
        <v>11.910471622701801</v>
      </c>
      <c r="F6" s="1">
        <v>10.684785504929399</v>
      </c>
      <c r="G6">
        <v>10.764721556088499</v>
      </c>
      <c r="H6">
        <v>10.8180122568612</v>
      </c>
      <c r="I6">
        <v>10.951239008792999</v>
      </c>
      <c r="J6">
        <v>11.244337863042899</v>
      </c>
      <c r="K6">
        <v>11.244337863042899</v>
      </c>
      <c r="L6">
        <v>11.537436717292801</v>
      </c>
      <c r="M6">
        <v>11.777244870770099</v>
      </c>
      <c r="N6">
        <v>11.8305355715428</v>
      </c>
      <c r="O6">
        <v>12.336797228883601</v>
      </c>
      <c r="P6">
        <v>12.789768185451599</v>
      </c>
      <c r="Q6">
        <v>13.1361577404743</v>
      </c>
      <c r="R6">
        <v>13.589128697042399</v>
      </c>
    </row>
    <row r="7" spans="2:18">
      <c r="B7" t="s">
        <v>65</v>
      </c>
      <c r="C7">
        <v>23.644135720010699</v>
      </c>
      <c r="D7">
        <v>17.7397809243922</v>
      </c>
      <c r="E7">
        <v>16.804702110606499</v>
      </c>
      <c r="F7">
        <v>15.842906759284</v>
      </c>
      <c r="G7" s="1">
        <v>14.0528987443227</v>
      </c>
      <c r="H7">
        <v>14.3200641196901</v>
      </c>
      <c r="I7">
        <v>14.453646807373801</v>
      </c>
      <c r="J7">
        <v>14.8811114079615</v>
      </c>
      <c r="K7">
        <v>15.335292546086</v>
      </c>
      <c r="L7">
        <v>15.6826075340636</v>
      </c>
      <c r="M7">
        <v>16.270371359871799</v>
      </c>
      <c r="N7">
        <v>17.2054501736575</v>
      </c>
      <c r="O7">
        <v>18.006946299759601</v>
      </c>
      <c r="P7">
        <v>19.022174726155502</v>
      </c>
      <c r="Q7">
        <v>20.144269302698401</v>
      </c>
      <c r="R7">
        <v>21.3732300293882</v>
      </c>
    </row>
    <row r="8" spans="2:18">
      <c r="B8" t="s">
        <v>64</v>
      </c>
      <c r="C8">
        <v>50.749063670411999</v>
      </c>
      <c r="D8">
        <v>41.813804173354697</v>
      </c>
      <c r="E8">
        <v>39.834135901551598</v>
      </c>
      <c r="F8">
        <v>37.586944890315699</v>
      </c>
      <c r="G8">
        <v>35.2327447833066</v>
      </c>
      <c r="H8">
        <v>35.339753879079701</v>
      </c>
      <c r="I8" s="1">
        <v>34.804708400213997</v>
      </c>
      <c r="J8">
        <v>35.018726591760299</v>
      </c>
      <c r="K8">
        <v>35.4200107009096</v>
      </c>
      <c r="L8">
        <v>35.3130016051364</v>
      </c>
      <c r="M8">
        <v>35.955056179775298</v>
      </c>
      <c r="N8">
        <v>36.543606206527599</v>
      </c>
      <c r="O8">
        <v>37.105403959336499</v>
      </c>
      <c r="P8">
        <v>37.613697164259001</v>
      </c>
      <c r="Q8">
        <v>38.336008560727699</v>
      </c>
      <c r="R8">
        <v>39.165329052969497</v>
      </c>
    </row>
    <row r="9" spans="2:18">
      <c r="B9" t="s">
        <v>66</v>
      </c>
      <c r="C9">
        <v>26.968398500267799</v>
      </c>
      <c r="D9">
        <v>23.111944295661502</v>
      </c>
      <c r="E9">
        <v>21.719335832887001</v>
      </c>
      <c r="F9">
        <v>20.7820032137118</v>
      </c>
      <c r="G9" s="1">
        <v>20.460632029994599</v>
      </c>
      <c r="H9">
        <v>20.594536689876801</v>
      </c>
      <c r="I9">
        <v>20.996250669523299</v>
      </c>
      <c r="J9">
        <v>21.049812533476199</v>
      </c>
      <c r="K9">
        <v>21.558650241028399</v>
      </c>
      <c r="L9">
        <v>21.6389930369577</v>
      </c>
      <c r="M9">
        <v>21.746116764863402</v>
      </c>
      <c r="N9">
        <v>21.960364220674901</v>
      </c>
      <c r="O9">
        <v>22.1746116764863</v>
      </c>
      <c r="P9">
        <v>22.281735404392101</v>
      </c>
      <c r="Q9">
        <v>22.710230316015</v>
      </c>
      <c r="R9">
        <v>23.701124799142999</v>
      </c>
    </row>
    <row r="10" spans="2:18">
      <c r="B10" t="s">
        <v>67</v>
      </c>
      <c r="C10">
        <v>17.926796687149299</v>
      </c>
      <c r="D10">
        <v>9.6446700507614196</v>
      </c>
      <c r="E10">
        <v>8.2554100988511898</v>
      </c>
      <c r="F10">
        <v>7.9615281859470999</v>
      </c>
      <c r="G10">
        <v>7.2401816724552504</v>
      </c>
      <c r="H10">
        <v>6.86615014694096</v>
      </c>
      <c r="I10">
        <v>6.7058509217205504</v>
      </c>
      <c r="J10" s="1">
        <v>6.5455516965001301</v>
      </c>
      <c r="K10">
        <v>6.7592839967940197</v>
      </c>
      <c r="L10">
        <v>6.9462997595511604</v>
      </c>
      <c r="M10">
        <v>7.3470478226021898</v>
      </c>
      <c r="N10">
        <v>7.6409297355062797</v>
      </c>
      <c r="O10">
        <v>8.2019770237777205</v>
      </c>
      <c r="P10">
        <v>8.5225754742185398</v>
      </c>
      <c r="Q10">
        <v>8.9767566123430402</v>
      </c>
      <c r="R10">
        <v>9.2973550627838595</v>
      </c>
    </row>
    <row r="11" spans="2:18">
      <c r="B11" t="s">
        <v>68</v>
      </c>
      <c r="C11">
        <v>9.8610368786745095</v>
      </c>
      <c r="D11">
        <v>6.06627471940139</v>
      </c>
      <c r="E11">
        <v>4.1154462854088703</v>
      </c>
      <c r="F11">
        <v>3.7145911277391801</v>
      </c>
      <c r="G11">
        <v>3.5008017103153399</v>
      </c>
      <c r="H11" s="1">
        <v>3.2870122928915002</v>
      </c>
      <c r="I11">
        <v>3.3939070016034201</v>
      </c>
      <c r="J11">
        <v>3.3939070016034201</v>
      </c>
      <c r="K11">
        <v>3.4206306787814</v>
      </c>
      <c r="L11">
        <v>3.47407803313736</v>
      </c>
      <c r="M11">
        <v>3.6878674505612001</v>
      </c>
      <c r="N11">
        <v>3.79476215927312</v>
      </c>
      <c r="O11">
        <v>4.0085515766969504</v>
      </c>
      <c r="P11">
        <v>4.1956173169428101</v>
      </c>
      <c r="Q11">
        <v>4.6499198289684696</v>
      </c>
      <c r="R11">
        <v>5.2111170497060399</v>
      </c>
    </row>
    <row r="12" spans="2:18">
      <c r="B12" t="s">
        <v>4</v>
      </c>
      <c r="C12">
        <f>AVERAGE(C2:C11)</f>
        <v>19.987122227581388</v>
      </c>
      <c r="D12">
        <f t="shared" ref="D12:R12" si="0">AVERAGE(D2:D11)</f>
        <v>15.214598642459427</v>
      </c>
      <c r="E12">
        <f t="shared" si="0"/>
        <v>13.420870785028427</v>
      </c>
      <c r="F12">
        <f t="shared" si="0"/>
        <v>12.540860989050554</v>
      </c>
      <c r="G12">
        <f t="shared" si="0"/>
        <v>11.968500163172031</v>
      </c>
      <c r="H12">
        <f t="shared" si="0"/>
        <v>11.947034547196147</v>
      </c>
      <c r="I12">
        <f t="shared" si="0"/>
        <v>11.971129099552419</v>
      </c>
      <c r="J12">
        <f t="shared" si="0"/>
        <v>12.10482395952133</v>
      </c>
      <c r="K12">
        <f t="shared" si="0"/>
        <v>12.313462758374493</v>
      </c>
      <c r="L12">
        <f t="shared" si="0"/>
        <v>12.476567992810075</v>
      </c>
      <c r="M12">
        <f t="shared" si="0"/>
        <v>12.751923316207979</v>
      </c>
      <c r="N12">
        <f t="shared" si="0"/>
        <v>13.056765278093541</v>
      </c>
      <c r="O12">
        <f t="shared" si="0"/>
        <v>13.425654003502189</v>
      </c>
      <c r="P12">
        <f t="shared" si="0"/>
        <v>13.759730340761811</v>
      </c>
      <c r="Q12">
        <f t="shared" si="0"/>
        <v>14.254516588883462</v>
      </c>
      <c r="R12">
        <f t="shared" si="0"/>
        <v>14.963352510569573</v>
      </c>
    </row>
    <row r="13" spans="2:18">
      <c r="B13" t="s">
        <v>86</v>
      </c>
      <c r="C13">
        <f>100-C12</f>
        <v>80.012877772418619</v>
      </c>
      <c r="D13">
        <f t="shared" ref="D13:R13" si="1">100-D12</f>
        <v>84.785401357540579</v>
      </c>
      <c r="E13">
        <f t="shared" si="1"/>
        <v>86.579129214971573</v>
      </c>
      <c r="F13">
        <f t="shared" si="1"/>
        <v>87.459139010949443</v>
      </c>
      <c r="G13">
        <f t="shared" si="1"/>
        <v>88.031499836827976</v>
      </c>
      <c r="H13">
        <f t="shared" si="1"/>
        <v>88.052965452803846</v>
      </c>
      <c r="I13">
        <f t="shared" si="1"/>
        <v>88.028870900447586</v>
      </c>
      <c r="J13">
        <f t="shared" si="1"/>
        <v>87.895176040478674</v>
      </c>
      <c r="K13">
        <f t="shared" si="1"/>
        <v>87.686537241625501</v>
      </c>
      <c r="L13">
        <f t="shared" si="1"/>
        <v>87.523432007189925</v>
      </c>
      <c r="M13">
        <f t="shared" si="1"/>
        <v>87.248076683792021</v>
      </c>
      <c r="N13">
        <f t="shared" si="1"/>
        <v>86.943234721906464</v>
      </c>
      <c r="O13">
        <f t="shared" si="1"/>
        <v>86.574345996497811</v>
      </c>
      <c r="P13">
        <f t="shared" si="1"/>
        <v>86.240269659238194</v>
      </c>
      <c r="Q13">
        <f t="shared" si="1"/>
        <v>85.745483411116538</v>
      </c>
      <c r="R13">
        <f t="shared" si="1"/>
        <v>85.036647489430422</v>
      </c>
    </row>
    <row r="14" spans="2:18">
      <c r="B14" t="s">
        <v>85</v>
      </c>
      <c r="C14">
        <v>70.255309805982762</v>
      </c>
      <c r="D14">
        <v>76.981864652937645</v>
      </c>
      <c r="E14">
        <v>79.902175794134436</v>
      </c>
      <c r="F14">
        <v>81.514490634480921</v>
      </c>
      <c r="G14">
        <v>82.508174797960564</v>
      </c>
      <c r="H14">
        <v>83.170955400082306</v>
      </c>
      <c r="I14">
        <v>83.643358334036506</v>
      </c>
      <c r="J14">
        <v>83.990829464986319</v>
      </c>
      <c r="K14">
        <v>84.25479263633332</v>
      </c>
      <c r="L14">
        <v>84.460171542146199</v>
      </c>
      <c r="M14">
        <v>84.622523631490708</v>
      </c>
      <c r="N14">
        <v>84.7556351622855</v>
      </c>
      <c r="O14">
        <v>84.868215491877905</v>
      </c>
      <c r="P14">
        <v>84.959665759419423</v>
      </c>
      <c r="Q14">
        <v>85.031832492126796</v>
      </c>
      <c r="R14">
        <v>85.036647489430422</v>
      </c>
    </row>
    <row r="15" spans="2:18">
      <c r="B15" t="s">
        <v>101</v>
      </c>
      <c r="C15">
        <f>STDEV(C2:C11)/SQRT(10)</f>
        <v>4.10184855326614</v>
      </c>
      <c r="D15">
        <f t="shared" ref="D15:R15" si="2">STDEV(D2:D11)/SQRT(10)</f>
        <v>3.601076278039153</v>
      </c>
      <c r="E15">
        <f t="shared" si="2"/>
        <v>3.5191650150117528</v>
      </c>
      <c r="F15">
        <f t="shared" si="2"/>
        <v>3.3622619048687938</v>
      </c>
      <c r="G15">
        <f t="shared" si="2"/>
        <v>3.1845902823784926</v>
      </c>
      <c r="H15">
        <f t="shared" si="2"/>
        <v>3.2147651805602075</v>
      </c>
      <c r="I15">
        <f t="shared" si="2"/>
        <v>3.1857182422440089</v>
      </c>
      <c r="J15">
        <f t="shared" si="2"/>
        <v>3.2050424560214985</v>
      </c>
      <c r="K15">
        <f t="shared" si="2"/>
        <v>3.2490611074087141</v>
      </c>
      <c r="L15">
        <f t="shared" si="2"/>
        <v>3.2345717180340006</v>
      </c>
      <c r="M15">
        <f t="shared" si="2"/>
        <v>3.2727443264629059</v>
      </c>
      <c r="N15">
        <f t="shared" si="2"/>
        <v>3.3218396623891642</v>
      </c>
      <c r="O15">
        <f t="shared" si="2"/>
        <v>3.3523612329356007</v>
      </c>
      <c r="P15">
        <f t="shared" si="2"/>
        <v>3.3842702352739304</v>
      </c>
      <c r="Q15">
        <f t="shared" si="2"/>
        <v>3.4286665645690442</v>
      </c>
      <c r="R15">
        <f t="shared" si="2"/>
        <v>3.4859127402688479</v>
      </c>
    </row>
    <row r="16" spans="2:18">
      <c r="B16" t="s">
        <v>102</v>
      </c>
      <c r="C16">
        <v>4.439568954028978</v>
      </c>
      <c r="D16">
        <v>4.0818835011653176</v>
      </c>
      <c r="E16">
        <v>3.9528086959596593</v>
      </c>
      <c r="F16">
        <v>3.8427075312076426</v>
      </c>
      <c r="G16">
        <v>3.7523914798206737</v>
      </c>
      <c r="H16">
        <v>3.6844406055886569</v>
      </c>
      <c r="I16">
        <v>3.6320570553692715</v>
      </c>
      <c r="J16">
        <v>3.5925317859547894</v>
      </c>
      <c r="K16">
        <v>3.563162668125945</v>
      </c>
      <c r="L16">
        <v>3.5415347422477108</v>
      </c>
      <c r="M16">
        <v>3.5259843954401924</v>
      </c>
      <c r="N16">
        <v>3.5139868363596416</v>
      </c>
      <c r="O16">
        <v>3.5040034869090322</v>
      </c>
      <c r="P16">
        <v>3.4960440226869451</v>
      </c>
      <c r="Q16">
        <v>3.490124449900069</v>
      </c>
      <c r="R16">
        <v>3.4859127402688479</v>
      </c>
    </row>
    <row r="32" spans="1:18">
      <c r="A32">
        <f t="shared" ref="A32:A41" si="3">MIN(C2:R2)</f>
        <v>0.90690850893571595</v>
      </c>
      <c r="B32">
        <f t="shared" ref="B32:B41" si="4">MAX(C2:R2)</f>
        <v>3.09415844225127</v>
      </c>
      <c r="C32">
        <f t="shared" ref="C32:C41" si="5">(C2-A32)/(B32-A32)</f>
        <v>1</v>
      </c>
      <c r="D32">
        <f t="shared" ref="D32:D41" si="6">(D2-A32)/(B32-A32)</f>
        <v>0.24390243902438821</v>
      </c>
      <c r="E32">
        <f t="shared" ref="E32:E41" si="7">(E2-A32)/(B32-A32)</f>
        <v>0.12195121951219733</v>
      </c>
      <c r="F32">
        <f t="shared" ref="F32:F41" si="8">(F2-A32)/(B32-A32)</f>
        <v>6.09756097560996E-2</v>
      </c>
      <c r="G32">
        <f t="shared" ref="G32:G41" si="9">(G2-A32)/(B32-A32)</f>
        <v>0</v>
      </c>
      <c r="H32">
        <f t="shared" ref="H32:H41" si="10">(H2-A32)/(B32-A32)</f>
        <v>3.6585365853658673E-2</v>
      </c>
      <c r="I32">
        <f t="shared" ref="I32:I41" si="11">(I2-A32)/(B32-A32)</f>
        <v>1.2195121951219575E-2</v>
      </c>
      <c r="J32">
        <f t="shared" ref="J32:J41" si="12">(J2-A32)/(B32-A32)</f>
        <v>1.2195121951219575E-2</v>
      </c>
      <c r="K32">
        <f t="shared" ref="K32:K41" si="13">(K2-A32)/(B32-A32)</f>
        <v>4.8780487804880077E-2</v>
      </c>
      <c r="L32">
        <f t="shared" ref="L32:L41" si="14">(L2-A32)/(B32-A32)</f>
        <v>4.8780487804880077E-2</v>
      </c>
      <c r="M32">
        <f t="shared" ref="M32:M41" si="15">(M2-A32)/(B32-A32)</f>
        <v>8.5365853658538646E-2</v>
      </c>
      <c r="N32">
        <f t="shared" ref="N32:N41" si="16">(N2-A32)/(B32-A32)</f>
        <v>0.13414634146341686</v>
      </c>
      <c r="O32">
        <f t="shared" ref="O32:O41" si="17">(O2-A32)/(B32-A32)</f>
        <v>0.18292682926829049</v>
      </c>
      <c r="P32">
        <f t="shared" ref="P32:P41" si="18">(P2-A32)/(B32-A32)</f>
        <v>0.26829268292682723</v>
      </c>
      <c r="Q32">
        <f t="shared" ref="Q32:Q41" si="19">(Q2-A32)/(B32-A32)</f>
        <v>0.30487804878048591</v>
      </c>
      <c r="R32">
        <f t="shared" ref="R32:R41" si="20">(R2-A32)/(B32-A32)</f>
        <v>0.45121951219512041</v>
      </c>
    </row>
    <row r="33" spans="1:18">
      <c r="A33">
        <f t="shared" si="3"/>
        <v>4.3734907432251102</v>
      </c>
      <c r="B33">
        <f t="shared" si="4"/>
        <v>11.537429568017201</v>
      </c>
      <c r="C33">
        <f t="shared" si="5"/>
        <v>1</v>
      </c>
      <c r="D33">
        <f t="shared" si="6"/>
        <v>0.40449438202247051</v>
      </c>
      <c r="E33">
        <f t="shared" si="7"/>
        <v>0.29213483146067309</v>
      </c>
      <c r="F33">
        <f t="shared" si="8"/>
        <v>0.11610486891385749</v>
      </c>
      <c r="G33">
        <f t="shared" si="9"/>
        <v>4.1198501872660186E-2</v>
      </c>
      <c r="H33">
        <f t="shared" si="10"/>
        <v>0</v>
      </c>
      <c r="I33">
        <f t="shared" si="11"/>
        <v>2.6217228464419633E-2</v>
      </c>
      <c r="J33">
        <f t="shared" si="12"/>
        <v>5.9925093632959482E-2</v>
      </c>
      <c r="K33">
        <f t="shared" si="13"/>
        <v>9.3632958801497967E-2</v>
      </c>
      <c r="L33">
        <f t="shared" si="14"/>
        <v>0.10486891385767841</v>
      </c>
      <c r="M33">
        <f t="shared" si="15"/>
        <v>0.12359550561797771</v>
      </c>
      <c r="N33">
        <f t="shared" si="16"/>
        <v>0.12359550561797771</v>
      </c>
      <c r="O33">
        <f t="shared" si="17"/>
        <v>0.14606741573033724</v>
      </c>
      <c r="P33">
        <f t="shared" si="18"/>
        <v>0.17228464419475686</v>
      </c>
      <c r="Q33">
        <f t="shared" si="19"/>
        <v>0.2172284644194758</v>
      </c>
      <c r="R33">
        <f t="shared" si="20"/>
        <v>0.28464419475655411</v>
      </c>
    </row>
    <row r="34" spans="1:18">
      <c r="A34">
        <f t="shared" si="3"/>
        <v>14.442364268521001</v>
      </c>
      <c r="B34">
        <f t="shared" si="4"/>
        <v>21.717036640813099</v>
      </c>
      <c r="C34">
        <f t="shared" si="5"/>
        <v>1</v>
      </c>
      <c r="D34">
        <f t="shared" si="6"/>
        <v>0.49632352941175484</v>
      </c>
      <c r="E34">
        <f t="shared" si="7"/>
        <v>7.720588235294458E-2</v>
      </c>
      <c r="F34">
        <f t="shared" si="8"/>
        <v>0</v>
      </c>
      <c r="G34">
        <f t="shared" si="9"/>
        <v>5.5147058823529889E-2</v>
      </c>
      <c r="H34">
        <f t="shared" si="10"/>
        <v>4.7794117647053769E-2</v>
      </c>
      <c r="I34">
        <f t="shared" si="11"/>
        <v>7.3529411764706523E-2</v>
      </c>
      <c r="J34">
        <f t="shared" si="12"/>
        <v>9.9264705882345358E-2</v>
      </c>
      <c r="K34">
        <f t="shared" si="13"/>
        <v>0.14338235294117499</v>
      </c>
      <c r="L34">
        <f t="shared" si="14"/>
        <v>0.17647058823528994</v>
      </c>
      <c r="M34">
        <f t="shared" si="15"/>
        <v>0.19852941176470462</v>
      </c>
      <c r="N34">
        <f t="shared" si="16"/>
        <v>0.24264705882353427</v>
      </c>
      <c r="O34">
        <f t="shared" si="17"/>
        <v>0.26102941176469724</v>
      </c>
      <c r="P34">
        <f t="shared" si="18"/>
        <v>0.27941176470587387</v>
      </c>
      <c r="Q34">
        <f t="shared" si="19"/>
        <v>0.30514705882352661</v>
      </c>
      <c r="R34">
        <f t="shared" si="20"/>
        <v>0.40808823529411026</v>
      </c>
    </row>
    <row r="35" spans="1:18">
      <c r="A35">
        <f t="shared" si="3"/>
        <v>7.8531224872688297</v>
      </c>
      <c r="B35">
        <f t="shared" si="4"/>
        <v>13.7496649691772</v>
      </c>
      <c r="C35">
        <f t="shared" si="5"/>
        <v>1</v>
      </c>
      <c r="D35">
        <f t="shared" si="6"/>
        <v>0.59090909090908428</v>
      </c>
      <c r="E35">
        <f t="shared" si="7"/>
        <v>0.18181818181818021</v>
      </c>
      <c r="F35">
        <f t="shared" si="8"/>
        <v>5.0000000000000384E-2</v>
      </c>
      <c r="G35">
        <f t="shared" si="9"/>
        <v>2.7272727272727688E-2</v>
      </c>
      <c r="H35">
        <f t="shared" si="10"/>
        <v>4.0909090909089799E-2</v>
      </c>
      <c r="I35">
        <f t="shared" si="11"/>
        <v>1.3636363636363918E-2</v>
      </c>
      <c r="J35">
        <f t="shared" si="12"/>
        <v>2.7272727272727688E-2</v>
      </c>
      <c r="K35">
        <f t="shared" si="13"/>
        <v>0</v>
      </c>
      <c r="L35">
        <f t="shared" si="14"/>
        <v>7.727272727272641E-2</v>
      </c>
      <c r="M35">
        <f t="shared" si="15"/>
        <v>0.10909090909090759</v>
      </c>
      <c r="N35">
        <f t="shared" si="16"/>
        <v>0.18181818181818021</v>
      </c>
      <c r="O35">
        <f t="shared" si="17"/>
        <v>0.25454545454545313</v>
      </c>
      <c r="P35">
        <f t="shared" si="18"/>
        <v>0.29545454545454308</v>
      </c>
      <c r="Q35">
        <f t="shared" si="19"/>
        <v>0.43636363636363168</v>
      </c>
      <c r="R35">
        <f t="shared" si="20"/>
        <v>0.63181818181817417</v>
      </c>
    </row>
    <row r="36" spans="1:18">
      <c r="A36">
        <f t="shared" si="3"/>
        <v>10.684785504929399</v>
      </c>
      <c r="B36">
        <f t="shared" si="4"/>
        <v>20.623501199040799</v>
      </c>
      <c r="C36">
        <f t="shared" si="5"/>
        <v>1</v>
      </c>
      <c r="D36">
        <f t="shared" si="6"/>
        <v>0.50134048257372876</v>
      </c>
      <c r="E36">
        <f t="shared" si="7"/>
        <v>0.12332439678283677</v>
      </c>
      <c r="F36">
        <f t="shared" si="8"/>
        <v>0</v>
      </c>
      <c r="G36">
        <f t="shared" si="9"/>
        <v>8.0428954423619817E-3</v>
      </c>
      <c r="H36">
        <f t="shared" si="10"/>
        <v>1.3404825737266693E-2</v>
      </c>
      <c r="I36">
        <f t="shared" si="11"/>
        <v>2.6809651474533205E-2</v>
      </c>
      <c r="J36">
        <f t="shared" si="12"/>
        <v>5.6300268096513673E-2</v>
      </c>
      <c r="K36">
        <f t="shared" si="13"/>
        <v>5.6300268096513673E-2</v>
      </c>
      <c r="L36">
        <f t="shared" si="14"/>
        <v>8.5790884718494317E-2</v>
      </c>
      <c r="M36">
        <f t="shared" si="15"/>
        <v>0.10991957104558009</v>
      </c>
      <c r="N36">
        <f t="shared" si="16"/>
        <v>0.1152815013404848</v>
      </c>
      <c r="O36">
        <f t="shared" si="17"/>
        <v>0.16621983914209393</v>
      </c>
      <c r="P36">
        <f t="shared" si="18"/>
        <v>0.21179624664878818</v>
      </c>
      <c r="Q36">
        <f t="shared" si="19"/>
        <v>0.24664879356568337</v>
      </c>
      <c r="R36">
        <f t="shared" si="20"/>
        <v>0.29222520107238781</v>
      </c>
    </row>
    <row r="37" spans="1:18">
      <c r="A37">
        <f t="shared" si="3"/>
        <v>14.0528987443227</v>
      </c>
      <c r="B37">
        <f t="shared" si="4"/>
        <v>23.644135720010699</v>
      </c>
      <c r="C37">
        <f t="shared" si="5"/>
        <v>1</v>
      </c>
      <c r="D37">
        <f t="shared" si="6"/>
        <v>0.38440111420613005</v>
      </c>
      <c r="E37">
        <f t="shared" si="7"/>
        <v>0.28690807799443474</v>
      </c>
      <c r="F37">
        <f t="shared" si="8"/>
        <v>0.18662952646239869</v>
      </c>
      <c r="G37">
        <f t="shared" si="9"/>
        <v>0</v>
      </c>
      <c r="H37">
        <f t="shared" si="10"/>
        <v>2.7855153203347412E-2</v>
      </c>
      <c r="I37">
        <f t="shared" si="11"/>
        <v>4.1782729805021214E-2</v>
      </c>
      <c r="J37">
        <f t="shared" si="12"/>
        <v>8.6350974930362437E-2</v>
      </c>
      <c r="K37">
        <f t="shared" si="13"/>
        <v>0.1337047353760448</v>
      </c>
      <c r="L37">
        <f t="shared" si="14"/>
        <v>0.16991643454039432</v>
      </c>
      <c r="M37">
        <f t="shared" si="15"/>
        <v>0.23119777158775029</v>
      </c>
      <c r="N37">
        <f t="shared" si="16"/>
        <v>0.32869080779944559</v>
      </c>
      <c r="O37">
        <f t="shared" si="17"/>
        <v>0.41225626740947763</v>
      </c>
      <c r="P37">
        <f t="shared" si="18"/>
        <v>0.51810584958217498</v>
      </c>
      <c r="Q37">
        <f t="shared" si="19"/>
        <v>0.63509749303621543</v>
      </c>
      <c r="R37">
        <f t="shared" si="20"/>
        <v>0.76323119777158854</v>
      </c>
    </row>
    <row r="38" spans="1:18">
      <c r="A38">
        <f t="shared" si="3"/>
        <v>34.804708400213997</v>
      </c>
      <c r="B38">
        <f t="shared" si="4"/>
        <v>50.749063670411999</v>
      </c>
      <c r="C38">
        <f t="shared" si="5"/>
        <v>1</v>
      </c>
      <c r="D38">
        <f t="shared" si="6"/>
        <v>0.43959731543623959</v>
      </c>
      <c r="E38">
        <f t="shared" si="7"/>
        <v>0.31543624161073675</v>
      </c>
      <c r="F38">
        <f t="shared" si="8"/>
        <v>0.17449664429530437</v>
      </c>
      <c r="G38">
        <f t="shared" si="9"/>
        <v>2.6845637583895104E-2</v>
      </c>
      <c r="H38">
        <f t="shared" si="10"/>
        <v>3.3557046979865765E-2</v>
      </c>
      <c r="I38">
        <f t="shared" si="11"/>
        <v>0</v>
      </c>
      <c r="J38">
        <f t="shared" si="12"/>
        <v>1.3422818791947552E-2</v>
      </c>
      <c r="K38">
        <f t="shared" si="13"/>
        <v>3.8590604026848323E-2</v>
      </c>
      <c r="L38">
        <f t="shared" si="14"/>
        <v>3.1879194630871424E-2</v>
      </c>
      <c r="M38">
        <f t="shared" si="15"/>
        <v>7.2147651006713637E-2</v>
      </c>
      <c r="N38">
        <f t="shared" si="16"/>
        <v>0.10906040268456763</v>
      </c>
      <c r="O38">
        <f t="shared" si="17"/>
        <v>0.14429530201342103</v>
      </c>
      <c r="P38">
        <f t="shared" si="18"/>
        <v>0.17617449664429871</v>
      </c>
      <c r="Q38">
        <f t="shared" si="19"/>
        <v>0.22147651006711724</v>
      </c>
      <c r="R38">
        <f t="shared" si="20"/>
        <v>0.27348993288590645</v>
      </c>
    </row>
    <row r="39" spans="1:18">
      <c r="A39">
        <f t="shared" si="3"/>
        <v>20.460632029994599</v>
      </c>
      <c r="B39">
        <f t="shared" si="4"/>
        <v>26.968398500267799</v>
      </c>
      <c r="C39">
        <f t="shared" si="5"/>
        <v>1</v>
      </c>
      <c r="D39">
        <f t="shared" si="6"/>
        <v>0.40740740740741405</v>
      </c>
      <c r="E39">
        <f t="shared" si="7"/>
        <v>0.19341563786009069</v>
      </c>
      <c r="F39">
        <f t="shared" si="8"/>
        <v>4.9382716049383574E-2</v>
      </c>
      <c r="G39">
        <f t="shared" si="9"/>
        <v>0</v>
      </c>
      <c r="H39">
        <f t="shared" si="10"/>
        <v>2.0576131687248478E-2</v>
      </c>
      <c r="I39">
        <f t="shared" si="11"/>
        <v>8.2304526748977536E-2</v>
      </c>
      <c r="J39">
        <f t="shared" si="12"/>
        <v>9.0534979423879988E-2</v>
      </c>
      <c r="K39">
        <f t="shared" si="13"/>
        <v>0.16872427983539864</v>
      </c>
      <c r="L39">
        <f t="shared" si="14"/>
        <v>0.18106995884774468</v>
      </c>
      <c r="M39">
        <f t="shared" si="15"/>
        <v>0.19753086419753429</v>
      </c>
      <c r="N39">
        <f t="shared" si="16"/>
        <v>0.23045267489712826</v>
      </c>
      <c r="O39">
        <f t="shared" si="17"/>
        <v>0.2633744855967069</v>
      </c>
      <c r="P39">
        <f t="shared" si="18"/>
        <v>0.27983539094651183</v>
      </c>
      <c r="Q39">
        <f t="shared" si="19"/>
        <v>0.34567901234568443</v>
      </c>
      <c r="R39">
        <f t="shared" si="20"/>
        <v>0.49794238683127823</v>
      </c>
    </row>
    <row r="40" spans="1:18">
      <c r="A40">
        <f t="shared" si="3"/>
        <v>6.5455516965001301</v>
      </c>
      <c r="B40">
        <f t="shared" si="4"/>
        <v>17.926796687149299</v>
      </c>
      <c r="C40">
        <f t="shared" si="5"/>
        <v>1</v>
      </c>
      <c r="D40">
        <f t="shared" si="6"/>
        <v>0.27230046948356929</v>
      </c>
      <c r="E40">
        <f t="shared" si="7"/>
        <v>0.15023474178403851</v>
      </c>
      <c r="F40">
        <f t="shared" si="8"/>
        <v>0.12441314553990676</v>
      </c>
      <c r="G40">
        <f t="shared" si="9"/>
        <v>6.1032863849765841E-2</v>
      </c>
      <c r="H40">
        <f t="shared" si="10"/>
        <v>2.8169014084507768E-2</v>
      </c>
      <c r="I40">
        <f t="shared" si="11"/>
        <v>1.4084507042254352E-2</v>
      </c>
      <c r="J40">
        <f t="shared" si="12"/>
        <v>0</v>
      </c>
      <c r="K40">
        <f t="shared" si="13"/>
        <v>1.8779342723005438E-2</v>
      </c>
      <c r="L40">
        <f t="shared" si="14"/>
        <v>3.5211267605634082E-2</v>
      </c>
      <c r="M40">
        <f t="shared" si="15"/>
        <v>7.0422535211268095E-2</v>
      </c>
      <c r="N40">
        <f t="shared" si="16"/>
        <v>9.6244131455399853E-2</v>
      </c>
      <c r="O40">
        <f t="shared" si="17"/>
        <v>0.14553990610328743</v>
      </c>
      <c r="P40">
        <f t="shared" si="18"/>
        <v>0.17370892018779427</v>
      </c>
      <c r="Q40">
        <f t="shared" si="19"/>
        <v>0.21361502347417952</v>
      </c>
      <c r="R40">
        <f t="shared" si="20"/>
        <v>0.24178403755868633</v>
      </c>
    </row>
    <row r="41" spans="1:18">
      <c r="A41">
        <f t="shared" si="3"/>
        <v>3.2870122928915002</v>
      </c>
      <c r="B41">
        <f t="shared" si="4"/>
        <v>9.8610368786745095</v>
      </c>
      <c r="C41">
        <f t="shared" si="5"/>
        <v>1</v>
      </c>
      <c r="D41">
        <f t="shared" si="6"/>
        <v>0.42276422764227639</v>
      </c>
      <c r="E41">
        <f t="shared" si="7"/>
        <v>0.12601626016260148</v>
      </c>
      <c r="F41">
        <f t="shared" si="8"/>
        <v>6.5040650406504752E-2</v>
      </c>
      <c r="G41">
        <f t="shared" si="9"/>
        <v>3.2520325203252341E-2</v>
      </c>
      <c r="H41">
        <f t="shared" si="10"/>
        <v>0</v>
      </c>
      <c r="I41">
        <f t="shared" si="11"/>
        <v>1.6260162601626171E-2</v>
      </c>
      <c r="J41">
        <f t="shared" si="12"/>
        <v>1.6260162601626171E-2</v>
      </c>
      <c r="K41">
        <f t="shared" si="13"/>
        <v>2.0325203252032714E-2</v>
      </c>
      <c r="L41">
        <f t="shared" si="14"/>
        <v>2.8455284552845798E-2</v>
      </c>
      <c r="M41">
        <f t="shared" si="15"/>
        <v>6.0975609756098205E-2</v>
      </c>
      <c r="N41">
        <f t="shared" si="16"/>
        <v>7.7235772357724372E-2</v>
      </c>
      <c r="O41">
        <f t="shared" si="17"/>
        <v>0.10975609756097529</v>
      </c>
      <c r="P41">
        <f t="shared" si="18"/>
        <v>0.13821138211382109</v>
      </c>
      <c r="Q41">
        <f t="shared" si="19"/>
        <v>0.20731707317073231</v>
      </c>
      <c r="R41">
        <f t="shared" si="20"/>
        <v>0.29268292682926839</v>
      </c>
    </row>
    <row r="42" spans="1:18">
      <c r="A42">
        <f>MIN(C6:R6)</f>
        <v>10.684785504929399</v>
      </c>
      <c r="B42">
        <f>MAX(C6:R6)</f>
        <v>20.623501199040799</v>
      </c>
      <c r="C42">
        <f>AVERAGE(C32:C41)</f>
        <v>1</v>
      </c>
      <c r="D42">
        <f t="shared" ref="D42:R42" si="21">AVERAGE(D32:D41)</f>
        <v>0.41634404581170559</v>
      </c>
      <c r="E42">
        <f t="shared" si="21"/>
        <v>0.18684454713387341</v>
      </c>
      <c r="F42">
        <f t="shared" si="21"/>
        <v>8.2704316142345566E-2</v>
      </c>
      <c r="G42">
        <f t="shared" si="21"/>
        <v>2.52060010048193E-2</v>
      </c>
      <c r="H42">
        <f t="shared" si="21"/>
        <v>2.4885074610203839E-2</v>
      </c>
      <c r="I42">
        <f t="shared" si="21"/>
        <v>3.0681970348912214E-2</v>
      </c>
      <c r="J42">
        <f t="shared" si="21"/>
        <v>4.6152685258358188E-2</v>
      </c>
      <c r="K42">
        <f t="shared" si="21"/>
        <v>7.222202328573965E-2</v>
      </c>
      <c r="L42">
        <f t="shared" si="21"/>
        <v>9.3971574206655945E-2</v>
      </c>
      <c r="M42">
        <f t="shared" si="21"/>
        <v>0.1258775682937073</v>
      </c>
      <c r="N42">
        <f t="shared" si="21"/>
        <v>0.16391723782578596</v>
      </c>
      <c r="O42">
        <f t="shared" si="21"/>
        <v>0.208601100913474</v>
      </c>
      <c r="P42">
        <f t="shared" si="21"/>
        <v>0.25132759234053903</v>
      </c>
      <c r="Q42">
        <f t="shared" si="21"/>
        <v>0.31334511140467325</v>
      </c>
      <c r="R42">
        <f t="shared" si="21"/>
        <v>0.41371258070130745</v>
      </c>
    </row>
  </sheetData>
  <pageMargins left="0.7" right="0.7" top="0.75" bottom="0.75" header="0.3" footer="0.3"/>
  <pageSetup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B2:AP16"/>
  <sheetViews>
    <sheetView workbookViewId="0">
      <selection activeCell="F20" sqref="F20"/>
    </sheetView>
  </sheetViews>
  <sheetFormatPr defaultRowHeight="15"/>
  <cols>
    <col min="9" max="24" width="3.7109375" customWidth="1"/>
  </cols>
  <sheetData>
    <row r="2" spans="2:42">
      <c r="B2" s="27">
        <v>7</v>
      </c>
      <c r="C2" s="27">
        <v>8</v>
      </c>
      <c r="D2" s="26"/>
      <c r="E2" s="27">
        <v>15</v>
      </c>
      <c r="F2" s="27">
        <v>16</v>
      </c>
      <c r="AA2">
        <v>0.625</v>
      </c>
      <c r="AB2">
        <v>0.32894736842105299</v>
      </c>
      <c r="AC2">
        <v>0.27631578947368401</v>
      </c>
      <c r="AD2">
        <v>0.28289473684210498</v>
      </c>
      <c r="AE2">
        <v>0.25</v>
      </c>
      <c r="AF2">
        <v>0.230263157894737</v>
      </c>
      <c r="AG2">
        <v>0.217105263157895</v>
      </c>
      <c r="AH2">
        <v>0.25</v>
      </c>
      <c r="AI2">
        <v>0.28289473684210498</v>
      </c>
      <c r="AJ2">
        <v>0.30921052631578999</v>
      </c>
      <c r="AK2">
        <v>0.30921052631578999</v>
      </c>
      <c r="AL2">
        <v>0.33552631578947401</v>
      </c>
      <c r="AM2">
        <v>0.36842105263157898</v>
      </c>
      <c r="AN2">
        <v>0.44078947368421101</v>
      </c>
      <c r="AO2">
        <v>0.44736842105263203</v>
      </c>
      <c r="AP2">
        <v>0.49342105263157898</v>
      </c>
    </row>
    <row r="3" spans="2:42">
      <c r="B3" s="27">
        <v>5</v>
      </c>
      <c r="C3" s="27">
        <v>6</v>
      </c>
      <c r="D3" s="26"/>
      <c r="E3" s="27">
        <v>13</v>
      </c>
      <c r="F3" s="27">
        <v>14</v>
      </c>
      <c r="AA3">
        <v>1.1497273503712</v>
      </c>
      <c r="AB3">
        <v>0.243085211221339</v>
      </c>
      <c r="AC3">
        <v>0.111687799750345</v>
      </c>
      <c r="AD3">
        <v>0.118257670323895</v>
      </c>
      <c r="AE3">
        <v>5.91288351619473E-2</v>
      </c>
      <c r="AF3">
        <v>6.5698705735497007E-2</v>
      </c>
      <c r="AG3">
        <v>7.2268576309046706E-2</v>
      </c>
      <c r="AH3">
        <v>6.5698705735497007E-2</v>
      </c>
      <c r="AI3">
        <v>7.8838446882596405E-2</v>
      </c>
      <c r="AJ3">
        <v>8.5408317456146104E-2</v>
      </c>
      <c r="AK3">
        <v>9.8548058603245503E-2</v>
      </c>
      <c r="AL3">
        <v>0.111687799750345</v>
      </c>
      <c r="AM3">
        <v>0.118257670323895</v>
      </c>
      <c r="AN3">
        <v>0.144537152618093</v>
      </c>
      <c r="AO3">
        <v>0.17738650548584201</v>
      </c>
      <c r="AP3">
        <v>0.21023585835358999</v>
      </c>
    </row>
    <row r="4" spans="2:42">
      <c r="B4" s="27">
        <v>3</v>
      </c>
      <c r="C4" s="27">
        <v>4</v>
      </c>
      <c r="D4" s="26"/>
      <c r="E4" s="27">
        <v>11</v>
      </c>
      <c r="F4" s="27">
        <v>12</v>
      </c>
      <c r="H4" t="s">
        <v>0</v>
      </c>
      <c r="I4" s="35">
        <v>5</v>
      </c>
      <c r="J4" s="28">
        <v>3</v>
      </c>
      <c r="K4" s="28">
        <v>8</v>
      </c>
      <c r="L4" s="28">
        <v>4</v>
      </c>
      <c r="M4" s="28">
        <v>10</v>
      </c>
      <c r="N4" s="28">
        <v>6</v>
      </c>
      <c r="O4" s="28">
        <v>13</v>
      </c>
      <c r="P4" s="28">
        <v>16</v>
      </c>
      <c r="Q4" s="31">
        <v>1</v>
      </c>
      <c r="R4" s="28">
        <v>9</v>
      </c>
      <c r="S4" s="34">
        <v>15</v>
      </c>
      <c r="T4" s="30">
        <v>12</v>
      </c>
      <c r="U4" s="28">
        <v>7</v>
      </c>
      <c r="V4" s="32">
        <v>2</v>
      </c>
      <c r="W4" s="29">
        <v>11</v>
      </c>
      <c r="X4" s="28">
        <v>14</v>
      </c>
      <c r="Z4" t="s">
        <v>0</v>
      </c>
      <c r="AA4">
        <f>AA2*10</f>
        <v>6.25</v>
      </c>
      <c r="AB4">
        <f t="shared" ref="AB4:AP4" si="0">AB2*10</f>
        <v>3.2894736842105301</v>
      </c>
      <c r="AC4">
        <f t="shared" si="0"/>
        <v>2.7631578947368403</v>
      </c>
      <c r="AD4">
        <f t="shared" si="0"/>
        <v>2.8289473684210495</v>
      </c>
      <c r="AE4">
        <f t="shared" si="0"/>
        <v>2.5</v>
      </c>
      <c r="AF4">
        <f t="shared" si="0"/>
        <v>2.3026315789473699</v>
      </c>
      <c r="AG4">
        <f t="shared" si="0"/>
        <v>2.17105263157895</v>
      </c>
      <c r="AH4">
        <f t="shared" si="0"/>
        <v>2.5</v>
      </c>
      <c r="AI4">
        <f t="shared" si="0"/>
        <v>2.8289473684210495</v>
      </c>
      <c r="AJ4">
        <f t="shared" si="0"/>
        <v>3.0921052631579</v>
      </c>
      <c r="AK4">
        <f t="shared" si="0"/>
        <v>3.0921052631579</v>
      </c>
      <c r="AL4">
        <f t="shared" si="0"/>
        <v>3.3552631578947398</v>
      </c>
      <c r="AM4">
        <f t="shared" si="0"/>
        <v>3.6842105263157898</v>
      </c>
      <c r="AN4">
        <f t="shared" si="0"/>
        <v>4.4078947368421098</v>
      </c>
      <c r="AO4">
        <f t="shared" si="0"/>
        <v>4.4736842105263204</v>
      </c>
      <c r="AP4">
        <f t="shared" si="0"/>
        <v>4.9342105263157894</v>
      </c>
    </row>
    <row r="5" spans="2:42">
      <c r="B5" s="27">
        <v>1</v>
      </c>
      <c r="C5" s="27">
        <v>2</v>
      </c>
      <c r="D5" s="26"/>
      <c r="E5" s="27">
        <v>9</v>
      </c>
      <c r="F5" s="27">
        <v>10</v>
      </c>
      <c r="H5" t="s">
        <v>1</v>
      </c>
      <c r="I5" s="35">
        <v>5</v>
      </c>
      <c r="J5" s="28">
        <v>8</v>
      </c>
      <c r="K5" s="28">
        <v>16</v>
      </c>
      <c r="L5" s="28">
        <v>6</v>
      </c>
      <c r="M5" s="28">
        <v>7</v>
      </c>
      <c r="N5" s="28">
        <v>10</v>
      </c>
      <c r="O5" s="34">
        <v>15</v>
      </c>
      <c r="P5" s="28">
        <v>3</v>
      </c>
      <c r="Q5" s="29">
        <v>11</v>
      </c>
      <c r="R5" s="28">
        <v>9</v>
      </c>
      <c r="S5" s="31">
        <v>1</v>
      </c>
      <c r="T5" s="28">
        <v>13</v>
      </c>
      <c r="U5" s="30">
        <v>12</v>
      </c>
      <c r="V5" s="32">
        <v>2</v>
      </c>
      <c r="W5" s="28">
        <v>14</v>
      </c>
      <c r="X5" s="28">
        <v>4</v>
      </c>
      <c r="Z5" t="s">
        <v>1</v>
      </c>
      <c r="AA5">
        <f>AA3*10</f>
        <v>11.497273503712</v>
      </c>
      <c r="AB5">
        <f t="shared" ref="AB5:AP5" si="1">AB3*10</f>
        <v>2.4308521122133899</v>
      </c>
      <c r="AC5">
        <f t="shared" si="1"/>
        <v>1.11687799750345</v>
      </c>
      <c r="AD5">
        <f t="shared" si="1"/>
        <v>1.18257670323895</v>
      </c>
      <c r="AE5">
        <f t="shared" si="1"/>
        <v>0.59128835161947302</v>
      </c>
      <c r="AF5">
        <f t="shared" si="1"/>
        <v>0.65698705735497009</v>
      </c>
      <c r="AG5">
        <f t="shared" si="1"/>
        <v>0.72268576309046706</v>
      </c>
      <c r="AH5">
        <f t="shared" si="1"/>
        <v>0.65698705735497009</v>
      </c>
      <c r="AI5">
        <f t="shared" si="1"/>
        <v>0.78838446882596402</v>
      </c>
      <c r="AJ5">
        <f t="shared" si="1"/>
        <v>0.85408317456146099</v>
      </c>
      <c r="AK5">
        <f t="shared" si="1"/>
        <v>0.98548058603245503</v>
      </c>
      <c r="AL5">
        <f t="shared" si="1"/>
        <v>1.11687799750345</v>
      </c>
      <c r="AM5">
        <f t="shared" si="1"/>
        <v>1.18257670323895</v>
      </c>
      <c r="AN5">
        <f t="shared" si="1"/>
        <v>1.4453715261809299</v>
      </c>
      <c r="AO5">
        <f t="shared" si="1"/>
        <v>1.7738650548584201</v>
      </c>
      <c r="AP5">
        <f t="shared" si="1"/>
        <v>2.1023585835358998</v>
      </c>
    </row>
    <row r="6" spans="2:42">
      <c r="B6" s="56" t="s">
        <v>48</v>
      </c>
      <c r="C6" s="56"/>
      <c r="E6" s="56" t="s">
        <v>49</v>
      </c>
      <c r="F6" s="56"/>
      <c r="H6" t="s">
        <v>2</v>
      </c>
      <c r="I6" s="28">
        <v>4</v>
      </c>
      <c r="J6" s="28">
        <v>9</v>
      </c>
      <c r="K6" s="28">
        <v>16</v>
      </c>
      <c r="L6" s="28">
        <v>14</v>
      </c>
      <c r="M6" s="28">
        <v>6</v>
      </c>
      <c r="N6" s="35">
        <v>5</v>
      </c>
      <c r="O6" s="28">
        <v>10</v>
      </c>
      <c r="P6" s="28">
        <v>3</v>
      </c>
      <c r="Q6" s="32">
        <v>2</v>
      </c>
      <c r="R6" s="29">
        <v>11</v>
      </c>
      <c r="S6" s="28">
        <v>8</v>
      </c>
      <c r="T6" s="30">
        <v>12</v>
      </c>
      <c r="U6" s="28">
        <v>7</v>
      </c>
      <c r="V6" s="28">
        <v>13</v>
      </c>
      <c r="W6" s="31">
        <v>1</v>
      </c>
      <c r="X6" s="34">
        <v>15</v>
      </c>
      <c r="Z6" t="s">
        <v>3</v>
      </c>
      <c r="AA6">
        <v>12.285319470948201</v>
      </c>
      <c r="AB6">
        <v>9.4229124169243903</v>
      </c>
      <c r="AC6">
        <v>8.1529249193919906</v>
      </c>
      <c r="AD6">
        <v>7.7383694150161197</v>
      </c>
      <c r="AE6">
        <v>7.0145423438836598</v>
      </c>
      <c r="AF6">
        <v>6.7315917615318801</v>
      </c>
      <c r="AG6">
        <v>6.7908139764427196</v>
      </c>
      <c r="AH6">
        <v>6.9026781601631901</v>
      </c>
      <c r="AI6">
        <v>7.2974929262354404</v>
      </c>
      <c r="AJ6">
        <v>7.4949003092715696</v>
      </c>
      <c r="AK6">
        <v>7.5870237546884303</v>
      </c>
      <c r="AL6">
        <v>7.7910113838257598</v>
      </c>
      <c r="AM6">
        <v>7.8962953214450202</v>
      </c>
      <c r="AN6">
        <v>8.04106073567152</v>
      </c>
      <c r="AO6">
        <v>8.2318878726064408</v>
      </c>
      <c r="AP6">
        <v>8.6596038691847106</v>
      </c>
    </row>
    <row r="7" spans="2:42">
      <c r="H7" t="s">
        <v>3</v>
      </c>
      <c r="I7" s="28">
        <v>4</v>
      </c>
      <c r="J7" s="28">
        <v>14</v>
      </c>
      <c r="K7" s="28">
        <v>8</v>
      </c>
      <c r="L7" s="28">
        <v>3</v>
      </c>
      <c r="M7" s="35">
        <v>5</v>
      </c>
      <c r="N7" s="28">
        <v>13</v>
      </c>
      <c r="O7" s="28">
        <v>10</v>
      </c>
      <c r="P7" s="31">
        <v>1</v>
      </c>
      <c r="Q7" s="28">
        <v>15</v>
      </c>
      <c r="R7" s="32">
        <v>2</v>
      </c>
      <c r="S7" s="28">
        <v>9</v>
      </c>
      <c r="T7" s="28">
        <v>7</v>
      </c>
      <c r="U7" s="30">
        <v>12</v>
      </c>
      <c r="V7" s="28">
        <v>6</v>
      </c>
      <c r="W7" s="29">
        <v>11</v>
      </c>
      <c r="X7" s="28">
        <v>16</v>
      </c>
      <c r="Z7" t="s">
        <v>2</v>
      </c>
      <c r="AA7">
        <v>21.801789944722302</v>
      </c>
      <c r="AB7">
        <v>17.7415109239274</v>
      </c>
      <c r="AC7">
        <v>16.004211634640701</v>
      </c>
      <c r="AD7">
        <v>14.622269018162701</v>
      </c>
      <c r="AE7">
        <v>14.5827849434062</v>
      </c>
      <c r="AF7">
        <v>14.4248486443801</v>
      </c>
      <c r="AG7">
        <v>14.2734930244801</v>
      </c>
      <c r="AH7">
        <v>14.536720189523599</v>
      </c>
      <c r="AI7">
        <v>14.5498815477757</v>
      </c>
      <c r="AJ7">
        <v>14.7604632798105</v>
      </c>
      <c r="AK7">
        <v>14.9578836535931</v>
      </c>
      <c r="AL7">
        <v>15.1158199526191</v>
      </c>
      <c r="AM7">
        <v>15.359305080284299</v>
      </c>
      <c r="AN7">
        <v>15.550144774940801</v>
      </c>
      <c r="AO7">
        <v>15.708081073966801</v>
      </c>
      <c r="AP7">
        <v>15.9384048433798</v>
      </c>
    </row>
    <row r="8" spans="2:42">
      <c r="H8" t="s">
        <v>46</v>
      </c>
      <c r="I8" s="28">
        <v>2</v>
      </c>
      <c r="J8" s="28">
        <v>9</v>
      </c>
      <c r="K8" s="28">
        <v>13</v>
      </c>
      <c r="L8" s="28">
        <v>10</v>
      </c>
      <c r="M8" s="35">
        <v>5</v>
      </c>
      <c r="N8" s="28">
        <v>7</v>
      </c>
      <c r="O8" s="28">
        <v>6</v>
      </c>
      <c r="P8" s="30">
        <v>12</v>
      </c>
      <c r="Q8" s="34">
        <v>15</v>
      </c>
      <c r="R8" s="28">
        <v>4</v>
      </c>
      <c r="S8" s="29">
        <v>11</v>
      </c>
      <c r="T8" s="28">
        <v>3</v>
      </c>
      <c r="U8" s="31">
        <v>1</v>
      </c>
      <c r="V8" s="28">
        <v>16</v>
      </c>
      <c r="W8" s="28">
        <v>14</v>
      </c>
      <c r="X8" s="28">
        <v>8</v>
      </c>
      <c r="Z8" t="s">
        <v>46</v>
      </c>
      <c r="AA8">
        <v>13.7496649691772</v>
      </c>
      <c r="AB8">
        <v>11.5250603055481</v>
      </c>
      <c r="AC8">
        <v>9.0324309836504995</v>
      </c>
      <c r="AD8">
        <v>8.1479496113642504</v>
      </c>
      <c r="AE8">
        <v>8.6303939962476601</v>
      </c>
      <c r="AF8">
        <v>8.7376038595550796</v>
      </c>
      <c r="AG8">
        <v>9.0860359153042101</v>
      </c>
      <c r="AH8">
        <v>9.4612704368801896</v>
      </c>
      <c r="AI8">
        <v>9.5952827660144706</v>
      </c>
      <c r="AJ8">
        <v>9.4076655052264808</v>
      </c>
      <c r="AK8">
        <v>9.1664433127847804</v>
      </c>
      <c r="AL8">
        <v>9.3272581077459105</v>
      </c>
      <c r="AM8">
        <v>9.4344679710533406</v>
      </c>
      <c r="AN8">
        <v>9.5952827660144706</v>
      </c>
      <c r="AO8">
        <v>10.426159206647</v>
      </c>
      <c r="AP8">
        <v>11.5786652372018</v>
      </c>
    </row>
    <row r="9" spans="2:42">
      <c r="H9" t="s">
        <v>63</v>
      </c>
      <c r="I9" s="28">
        <v>1</v>
      </c>
      <c r="J9" s="28">
        <v>15</v>
      </c>
      <c r="K9" s="28">
        <v>12</v>
      </c>
      <c r="L9" s="28">
        <v>10</v>
      </c>
      <c r="M9" s="28">
        <v>7</v>
      </c>
      <c r="N9" s="28">
        <v>16</v>
      </c>
      <c r="O9" s="28">
        <v>14</v>
      </c>
      <c r="P9" s="28">
        <v>9</v>
      </c>
      <c r="Q9" s="28">
        <v>2</v>
      </c>
      <c r="R9" s="28">
        <v>4</v>
      </c>
      <c r="S9" s="28">
        <v>8</v>
      </c>
      <c r="T9" s="28">
        <v>13</v>
      </c>
      <c r="U9" s="28">
        <v>5</v>
      </c>
      <c r="V9" s="28">
        <v>6</v>
      </c>
      <c r="W9" s="28">
        <v>11</v>
      </c>
      <c r="X9" s="28">
        <v>3</v>
      </c>
      <c r="Z9" t="s">
        <v>63</v>
      </c>
      <c r="AA9">
        <v>20.623501199040799</v>
      </c>
      <c r="AB9">
        <v>15.6674660271783</v>
      </c>
      <c r="AC9">
        <v>12.2035704769518</v>
      </c>
      <c r="AD9">
        <v>11.404209965361</v>
      </c>
      <c r="AE9">
        <v>10.871302957633899</v>
      </c>
      <c r="AF9">
        <v>10.8180122568612</v>
      </c>
      <c r="AG9">
        <v>10.951239008792999</v>
      </c>
      <c r="AH9">
        <v>11.244337863042899</v>
      </c>
      <c r="AI9">
        <v>11.404209965361</v>
      </c>
      <c r="AJ9">
        <v>11.6706634692246</v>
      </c>
      <c r="AK9">
        <v>11.8305355715428</v>
      </c>
      <c r="AL9">
        <v>11.8305355715428</v>
      </c>
      <c r="AM9">
        <v>12.336797228883601</v>
      </c>
      <c r="AN9">
        <v>12.789768185451599</v>
      </c>
      <c r="AO9">
        <v>13.1361577404743</v>
      </c>
      <c r="AP9">
        <v>13.589128697042399</v>
      </c>
    </row>
    <row r="10" spans="2:42">
      <c r="H10" t="s">
        <v>65</v>
      </c>
      <c r="I10" s="28">
        <v>6</v>
      </c>
      <c r="J10" s="28">
        <v>11</v>
      </c>
      <c r="K10" s="28">
        <v>2</v>
      </c>
      <c r="L10" s="28">
        <v>4</v>
      </c>
      <c r="M10" s="28">
        <v>9</v>
      </c>
      <c r="N10" s="28">
        <v>16</v>
      </c>
      <c r="O10" s="28">
        <v>7</v>
      </c>
      <c r="P10" s="28">
        <v>10</v>
      </c>
      <c r="Q10" s="28">
        <v>3</v>
      </c>
      <c r="R10" s="28">
        <v>14</v>
      </c>
      <c r="S10" s="28">
        <v>1</v>
      </c>
      <c r="T10" s="28">
        <v>12</v>
      </c>
      <c r="U10" s="28">
        <v>15</v>
      </c>
      <c r="V10" s="28">
        <v>8</v>
      </c>
      <c r="W10" s="28">
        <v>5</v>
      </c>
      <c r="X10" s="28">
        <v>13</v>
      </c>
      <c r="Z10" t="s">
        <v>65</v>
      </c>
      <c r="AA10">
        <v>23.644135720010699</v>
      </c>
      <c r="AB10">
        <v>17.7397809243922</v>
      </c>
      <c r="AC10">
        <v>17.953513224686098</v>
      </c>
      <c r="AD10">
        <v>17.926796687149299</v>
      </c>
      <c r="AE10">
        <v>16.323804434945199</v>
      </c>
      <c r="AF10">
        <v>15.228426395939101</v>
      </c>
      <c r="AG10">
        <v>15.335292546086</v>
      </c>
      <c r="AH10">
        <v>15.575741383916601</v>
      </c>
      <c r="AI10">
        <v>16.0566390595779</v>
      </c>
      <c r="AJ10">
        <v>16.377237510018698</v>
      </c>
      <c r="AK10">
        <v>16.777985573069699</v>
      </c>
      <c r="AL10">
        <v>17.258883248730999</v>
      </c>
      <c r="AM10">
        <v>18.006946299759601</v>
      </c>
      <c r="AN10">
        <v>19.022174726155502</v>
      </c>
      <c r="AO10">
        <v>20.144269302698401</v>
      </c>
      <c r="AP10">
        <v>21.3732300293882</v>
      </c>
    </row>
    <row r="11" spans="2:42">
      <c r="H11" t="s">
        <v>64</v>
      </c>
      <c r="I11" s="28">
        <v>4</v>
      </c>
      <c r="J11" s="28">
        <v>14</v>
      </c>
      <c r="K11" s="28">
        <v>8</v>
      </c>
      <c r="L11" s="28">
        <v>3</v>
      </c>
      <c r="M11" s="28">
        <v>7</v>
      </c>
      <c r="N11" s="28">
        <v>10</v>
      </c>
      <c r="O11" s="28">
        <v>12</v>
      </c>
      <c r="P11" s="28">
        <v>16</v>
      </c>
      <c r="Q11" s="28">
        <v>9</v>
      </c>
      <c r="R11" s="28">
        <v>2</v>
      </c>
      <c r="S11" s="28">
        <v>1</v>
      </c>
      <c r="T11" s="28">
        <v>11</v>
      </c>
      <c r="U11" s="28">
        <v>15</v>
      </c>
      <c r="V11" s="28">
        <v>13</v>
      </c>
      <c r="W11" s="28">
        <v>6</v>
      </c>
      <c r="X11" s="28">
        <v>5</v>
      </c>
      <c r="Z11" t="s">
        <v>64</v>
      </c>
      <c r="AA11">
        <v>50.749063670411999</v>
      </c>
      <c r="AB11">
        <v>45.987158908507197</v>
      </c>
      <c r="AC11">
        <v>42.589620117709998</v>
      </c>
      <c r="AD11">
        <v>41.412520064205502</v>
      </c>
      <c r="AE11">
        <v>39.7806313536651</v>
      </c>
      <c r="AF11">
        <v>39.406099518459101</v>
      </c>
      <c r="AG11">
        <v>38.6302835741038</v>
      </c>
      <c r="AH11">
        <v>38.362760834670901</v>
      </c>
      <c r="AI11">
        <v>37.560192616372397</v>
      </c>
      <c r="AJ11">
        <v>37.132156233279801</v>
      </c>
      <c r="AK11">
        <v>37.399678972712699</v>
      </c>
      <c r="AL11">
        <v>37.613697164259001</v>
      </c>
      <c r="AM11">
        <v>37.934724451578397</v>
      </c>
      <c r="AN11">
        <v>37.934724451578397</v>
      </c>
      <c r="AO11">
        <v>38.389513108614203</v>
      </c>
      <c r="AP11">
        <v>39.165329052969497</v>
      </c>
    </row>
    <row r="12" spans="2:42">
      <c r="H12" t="s">
        <v>66</v>
      </c>
      <c r="I12" s="28">
        <v>8</v>
      </c>
      <c r="J12" s="28">
        <v>2</v>
      </c>
      <c r="K12" s="28">
        <v>5</v>
      </c>
      <c r="L12" s="28">
        <v>9</v>
      </c>
      <c r="M12" s="28">
        <v>1</v>
      </c>
      <c r="N12" s="28">
        <v>12</v>
      </c>
      <c r="O12" s="28">
        <v>6</v>
      </c>
      <c r="P12" s="28">
        <v>4</v>
      </c>
      <c r="Q12" s="28">
        <v>13</v>
      </c>
      <c r="R12" s="28">
        <v>7</v>
      </c>
      <c r="S12" s="28">
        <v>3</v>
      </c>
      <c r="T12" s="28">
        <v>14</v>
      </c>
      <c r="U12" s="28">
        <v>11</v>
      </c>
      <c r="V12" s="28">
        <v>15</v>
      </c>
      <c r="W12" s="28">
        <v>10</v>
      </c>
      <c r="X12" s="28">
        <v>16</v>
      </c>
      <c r="Z12" t="s">
        <v>66</v>
      </c>
      <c r="AA12">
        <v>26.968398500267799</v>
      </c>
      <c r="AB12">
        <v>24.397429030530301</v>
      </c>
      <c r="AC12">
        <v>24.531333690412399</v>
      </c>
      <c r="AD12">
        <v>23.968934118907299</v>
      </c>
      <c r="AE12">
        <v>22.549544724156402</v>
      </c>
      <c r="AF12">
        <v>21.906802356722</v>
      </c>
      <c r="AG12">
        <v>21.0765934654526</v>
      </c>
      <c r="AH12">
        <v>21.049812533476199</v>
      </c>
      <c r="AI12">
        <v>21.5854311730048</v>
      </c>
      <c r="AJ12">
        <v>22.1746116764863</v>
      </c>
      <c r="AK12">
        <v>22.228173540439201</v>
      </c>
      <c r="AL12">
        <v>22.4156400642742</v>
      </c>
      <c r="AM12">
        <v>22.870915907873599</v>
      </c>
      <c r="AN12">
        <v>22.844134975897202</v>
      </c>
      <c r="AO12">
        <v>22.710230316015</v>
      </c>
      <c r="AP12">
        <v>23.701124799142999</v>
      </c>
    </row>
    <row r="13" spans="2:42">
      <c r="H13" t="s">
        <v>67</v>
      </c>
      <c r="I13" s="28">
        <v>4</v>
      </c>
      <c r="J13" s="28">
        <v>15</v>
      </c>
      <c r="K13" s="28">
        <v>11</v>
      </c>
      <c r="L13" s="28">
        <v>2</v>
      </c>
      <c r="M13" s="28">
        <v>16</v>
      </c>
      <c r="N13" s="28">
        <v>9</v>
      </c>
      <c r="O13" s="28">
        <v>13</v>
      </c>
      <c r="P13" s="28">
        <v>6</v>
      </c>
      <c r="Q13" s="28">
        <v>1</v>
      </c>
      <c r="R13" s="28">
        <v>14</v>
      </c>
      <c r="S13" s="28">
        <v>10</v>
      </c>
      <c r="T13" s="28">
        <v>5</v>
      </c>
      <c r="U13" s="28">
        <v>12</v>
      </c>
      <c r="V13" s="28">
        <v>3</v>
      </c>
      <c r="W13" s="28">
        <v>7</v>
      </c>
      <c r="X13" s="28">
        <v>8</v>
      </c>
      <c r="Z13" t="s">
        <v>67</v>
      </c>
      <c r="AA13">
        <v>17.926796687149299</v>
      </c>
      <c r="AB13">
        <v>12.2896072668982</v>
      </c>
      <c r="AC13">
        <v>9.4576542880042709</v>
      </c>
      <c r="AD13">
        <v>8.4157093240715994</v>
      </c>
      <c r="AE13">
        <v>8.0951108736307802</v>
      </c>
      <c r="AF13">
        <v>7.6676462730430099</v>
      </c>
      <c r="AG13">
        <v>6.8394336094042201</v>
      </c>
      <c r="AH13">
        <v>6.7325674592572797</v>
      </c>
      <c r="AI13">
        <v>6.7592839967940197</v>
      </c>
      <c r="AJ13">
        <v>6.9462997595511604</v>
      </c>
      <c r="AK13">
        <v>7.3470478226021898</v>
      </c>
      <c r="AL13">
        <v>7.6409297355062797</v>
      </c>
      <c r="AM13">
        <v>8.2019770237777205</v>
      </c>
      <c r="AN13">
        <v>8.5760085492920108</v>
      </c>
      <c r="AO13">
        <v>9.0034731498797793</v>
      </c>
      <c r="AP13">
        <v>9.2973550627838595</v>
      </c>
    </row>
    <row r="14" spans="2:42">
      <c r="H14" t="s">
        <v>68</v>
      </c>
      <c r="I14" s="28">
        <v>2</v>
      </c>
      <c r="J14" s="28">
        <v>6</v>
      </c>
      <c r="K14" s="28">
        <v>11</v>
      </c>
      <c r="L14" s="28">
        <v>3</v>
      </c>
      <c r="M14" s="28">
        <v>15</v>
      </c>
      <c r="N14" s="28">
        <v>4</v>
      </c>
      <c r="O14" s="28">
        <v>1</v>
      </c>
      <c r="P14" s="28">
        <v>10</v>
      </c>
      <c r="Q14" s="28">
        <v>9</v>
      </c>
      <c r="R14" s="28">
        <v>16</v>
      </c>
      <c r="S14" s="28">
        <v>8</v>
      </c>
      <c r="T14" s="28">
        <v>13</v>
      </c>
      <c r="U14" s="28">
        <v>7</v>
      </c>
      <c r="V14" s="28">
        <v>14</v>
      </c>
      <c r="W14" s="28">
        <v>12</v>
      </c>
      <c r="X14" s="28">
        <v>5</v>
      </c>
      <c r="Z14" t="s">
        <v>68</v>
      </c>
      <c r="AA14">
        <v>9.8610368786745095</v>
      </c>
      <c r="AB14">
        <v>6.06627471940139</v>
      </c>
      <c r="AC14">
        <v>4.1154462854088703</v>
      </c>
      <c r="AD14">
        <v>3.8214858364511</v>
      </c>
      <c r="AE14">
        <v>3.6076964190272598</v>
      </c>
      <c r="AF14">
        <v>3.3404596472474601</v>
      </c>
      <c r="AG14">
        <v>3.47407803313736</v>
      </c>
      <c r="AH14">
        <v>3.4206306787814</v>
      </c>
      <c r="AI14">
        <v>3.47407803313736</v>
      </c>
      <c r="AJ14">
        <v>3.6878674505612001</v>
      </c>
      <c r="AK14">
        <v>3.76803848209514</v>
      </c>
      <c r="AL14">
        <v>3.9283805451630101</v>
      </c>
      <c r="AM14">
        <v>4.0085515766969504</v>
      </c>
      <c r="AN14">
        <v>4.1956173169428101</v>
      </c>
      <c r="AO14">
        <v>4.6499198289684696</v>
      </c>
      <c r="AP14">
        <v>5.2111170497060399</v>
      </c>
    </row>
    <row r="15" spans="2:42">
      <c r="Z15" t="s">
        <v>4</v>
      </c>
      <c r="AA15">
        <f>AVERAGE(AA4:AA14)</f>
        <v>19.577907322192257</v>
      </c>
      <c r="AB15">
        <f t="shared" ref="AB15:AN15" si="2">AVERAGE(AB4:AB14)</f>
        <v>15.141593301793762</v>
      </c>
      <c r="AC15">
        <f t="shared" si="2"/>
        <v>13.447340137554267</v>
      </c>
      <c r="AD15">
        <f t="shared" si="2"/>
        <v>12.860888010213534</v>
      </c>
      <c r="AE15">
        <f t="shared" si="2"/>
        <v>12.231554581655967</v>
      </c>
      <c r="AF15">
        <f t="shared" si="2"/>
        <v>11.929191759094662</v>
      </c>
      <c r="AG15">
        <f t="shared" si="2"/>
        <v>11.759181958897583</v>
      </c>
      <c r="AH15">
        <f t="shared" si="2"/>
        <v>11.858500599733384</v>
      </c>
      <c r="AI15">
        <f t="shared" si="2"/>
        <v>11.990893083774552</v>
      </c>
      <c r="AJ15">
        <f t="shared" si="2"/>
        <v>12.145277602831788</v>
      </c>
      <c r="AK15">
        <f t="shared" si="2"/>
        <v>12.285490593883488</v>
      </c>
      <c r="AL15">
        <f t="shared" si="2"/>
        <v>12.490390629915021</v>
      </c>
      <c r="AM15">
        <f t="shared" si="2"/>
        <v>12.810615280991572</v>
      </c>
      <c r="AN15">
        <f t="shared" si="2"/>
        <v>13.127471158633396</v>
      </c>
      <c r="AO15">
        <f>AVERAGE(AO4:AO14)</f>
        <v>13.513385533205014</v>
      </c>
      <c r="AP15">
        <f>AVERAGE(AP4:AP14)</f>
        <v>14.140957068240999</v>
      </c>
    </row>
    <row r="16" spans="2:42">
      <c r="I16" s="31">
        <v>1</v>
      </c>
      <c r="J16" s="32">
        <v>2</v>
      </c>
      <c r="K16" s="33">
        <v>3</v>
      </c>
      <c r="L16" s="33">
        <v>4</v>
      </c>
      <c r="M16" s="33">
        <v>5</v>
      </c>
      <c r="N16" s="33">
        <v>6</v>
      </c>
      <c r="O16" s="33">
        <v>7</v>
      </c>
      <c r="P16" s="33">
        <v>8</v>
      </c>
      <c r="Q16" s="33">
        <v>9</v>
      </c>
      <c r="R16" s="33">
        <v>10</v>
      </c>
      <c r="S16" s="29">
        <v>11</v>
      </c>
      <c r="T16" s="30">
        <v>12</v>
      </c>
      <c r="U16" s="33">
        <v>13</v>
      </c>
      <c r="V16" s="33">
        <v>14</v>
      </c>
      <c r="W16" s="34">
        <v>15</v>
      </c>
      <c r="X16" s="33">
        <v>16</v>
      </c>
    </row>
  </sheetData>
  <mergeCells count="2">
    <mergeCell ref="B6:C6"/>
    <mergeCell ref="E6:F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U65"/>
  <sheetViews>
    <sheetView topLeftCell="A9" workbookViewId="0">
      <selection activeCell="S11" sqref="S11"/>
    </sheetView>
  </sheetViews>
  <sheetFormatPr defaultRowHeight="15"/>
  <cols>
    <col min="3" max="3" width="12.7109375" bestFit="1" customWidth="1"/>
  </cols>
  <sheetData>
    <row r="1" spans="1:18">
      <c r="A1" t="s">
        <v>71</v>
      </c>
      <c r="B1" t="s">
        <v>69</v>
      </c>
      <c r="C1">
        <v>1</v>
      </c>
      <c r="D1">
        <v>0.62940936688613103</v>
      </c>
      <c r="E1">
        <v>0.43839509656056702</v>
      </c>
      <c r="F1">
        <v>0.35082690137087802</v>
      </c>
      <c r="G1">
        <v>0.30515073848859298</v>
      </c>
      <c r="H1">
        <v>0.15010507606732201</v>
      </c>
      <c r="I1">
        <v>0.173069196364635</v>
      </c>
      <c r="J1">
        <v>5.8297460986481697E-2</v>
      </c>
      <c r="K1">
        <v>5.5356904364290901E-2</v>
      </c>
      <c r="L1">
        <v>6.5825387598066096E-2</v>
      </c>
      <c r="M1">
        <v>4.0464556294125903E-2</v>
      </c>
      <c r="N1">
        <v>3.0770557286341298E-2</v>
      </c>
      <c r="O1">
        <v>4.2895163324873899E-2</v>
      </c>
      <c r="P1">
        <v>2.1995721002272799E-2</v>
      </c>
      <c r="Q1">
        <v>0</v>
      </c>
      <c r="R1">
        <v>9.43770665334746E-3</v>
      </c>
    </row>
    <row r="2" spans="1:18">
      <c r="B2" t="s">
        <v>2</v>
      </c>
      <c r="C2">
        <v>1</v>
      </c>
      <c r="D2">
        <v>0.60200804551481801</v>
      </c>
      <c r="E2">
        <v>0.31566055909592</v>
      </c>
      <c r="F2">
        <v>0.19738406507996001</v>
      </c>
      <c r="G2">
        <v>0.15930152927923</v>
      </c>
      <c r="H2">
        <v>0.14198769051143301</v>
      </c>
      <c r="I2">
        <v>0.109939334902801</v>
      </c>
      <c r="J2">
        <v>0.105863106697312</v>
      </c>
      <c r="K2">
        <v>6.9132152668065106E-2</v>
      </c>
      <c r="L2">
        <v>7.4357933522083197E-2</v>
      </c>
      <c r="M2">
        <v>7.2472601712684395E-2</v>
      </c>
      <c r="N2">
        <v>5.7945249239062302E-2</v>
      </c>
      <c r="O2">
        <v>4.6654024960008998E-2</v>
      </c>
      <c r="P2">
        <v>3.2728479181920199E-2</v>
      </c>
      <c r="Q2">
        <v>5.0564029662832901E-3</v>
      </c>
      <c r="R2">
        <v>0</v>
      </c>
    </row>
    <row r="3" spans="1:18">
      <c r="B3" t="s">
        <v>3</v>
      </c>
      <c r="C3">
        <v>1</v>
      </c>
      <c r="D3">
        <v>0.451683471561313</v>
      </c>
      <c r="E3">
        <v>0.26436907998755499</v>
      </c>
      <c r="F3">
        <v>0.159083471613925</v>
      </c>
      <c r="G3">
        <v>0.11302892780144499</v>
      </c>
      <c r="H3">
        <v>9.7426483308147405E-2</v>
      </c>
      <c r="I3">
        <v>3.1331232588690999E-2</v>
      </c>
      <c r="J3">
        <v>9.0839767556349801E-2</v>
      </c>
      <c r="K3">
        <v>4.3186498342951601E-2</v>
      </c>
      <c r="L3">
        <v>7.2764175528477595E-2</v>
      </c>
      <c r="M3">
        <v>4.9307143861656799E-2</v>
      </c>
      <c r="N3">
        <v>4.3097809336982401E-2</v>
      </c>
      <c r="O3">
        <v>1.8403381948486699E-2</v>
      </c>
      <c r="P3">
        <v>2.1316154156021099E-2</v>
      </c>
      <c r="Q3">
        <v>7.8862810813800192E-3</v>
      </c>
      <c r="R3">
        <v>0</v>
      </c>
    </row>
    <row r="4" spans="1:18">
      <c r="B4" t="s">
        <v>46</v>
      </c>
      <c r="C4">
        <v>1</v>
      </c>
      <c r="D4">
        <v>0.49824349024754</v>
      </c>
      <c r="E4">
        <v>0.35901729201886601</v>
      </c>
      <c r="F4">
        <v>0.25143812341446897</v>
      </c>
      <c r="G4">
        <v>0.103618846522522</v>
      </c>
      <c r="H4">
        <v>9.3646735941260398E-2</v>
      </c>
      <c r="I4">
        <v>5.1684406094882097E-2</v>
      </c>
      <c r="J4">
        <v>4.4698367506490803E-2</v>
      </c>
      <c r="K4">
        <v>4.0682726398079599E-2</v>
      </c>
      <c r="L4">
        <v>1.6960309600494401E-2</v>
      </c>
      <c r="M4">
        <v>2.5903408902100002E-2</v>
      </c>
      <c r="N4">
        <v>1.2173864834987599E-2</v>
      </c>
      <c r="O4">
        <v>0</v>
      </c>
      <c r="P4">
        <v>9.3948513854808496E-3</v>
      </c>
      <c r="Q4">
        <v>1.8340939424614601E-2</v>
      </c>
      <c r="R4">
        <v>1.8043519919771399E-2</v>
      </c>
    </row>
    <row r="5" spans="1:18">
      <c r="B5" t="s">
        <v>63</v>
      </c>
      <c r="C5">
        <v>1</v>
      </c>
      <c r="D5">
        <v>0.32777335089480802</v>
      </c>
      <c r="E5">
        <v>0.24897263082454299</v>
      </c>
      <c r="F5">
        <v>0.11631397292725</v>
      </c>
      <c r="G5">
        <v>0.10694194610843601</v>
      </c>
      <c r="H5">
        <v>5.7562032845804301E-2</v>
      </c>
      <c r="I5">
        <v>2.8586899847946001E-2</v>
      </c>
      <c r="J5">
        <v>2.61990778713256E-2</v>
      </c>
      <c r="K5">
        <v>1.2137490448806999E-2</v>
      </c>
      <c r="L5">
        <v>2.3678475042517001E-2</v>
      </c>
      <c r="M5">
        <v>1.4100024168417701E-2</v>
      </c>
      <c r="N5">
        <v>1.3310320514915E-2</v>
      </c>
      <c r="O5">
        <v>1.65592144073206E-2</v>
      </c>
      <c r="P5">
        <v>3.6867918892622299E-3</v>
      </c>
      <c r="Q5">
        <v>0</v>
      </c>
      <c r="R5">
        <v>6.9114534390446996E-3</v>
      </c>
    </row>
    <row r="6" spans="1:18">
      <c r="B6" t="s">
        <v>65</v>
      </c>
      <c r="C6">
        <v>1</v>
      </c>
      <c r="D6">
        <v>0.39572928868229301</v>
      </c>
      <c r="E6">
        <v>0.325882013188796</v>
      </c>
      <c r="F6">
        <v>0.244396487589254</v>
      </c>
      <c r="G6">
        <v>0.14825249094401999</v>
      </c>
      <c r="H6">
        <v>0.13897146965937801</v>
      </c>
      <c r="I6">
        <v>0.122716259218486</v>
      </c>
      <c r="J6">
        <v>0.13277428275401801</v>
      </c>
      <c r="K6">
        <v>0.118195863659495</v>
      </c>
      <c r="L6">
        <v>0.108428334885789</v>
      </c>
      <c r="M6">
        <v>8.4204187633224806E-2</v>
      </c>
      <c r="N6">
        <v>5.8633485894015902E-2</v>
      </c>
      <c r="O6">
        <v>5.1188151775320503E-2</v>
      </c>
      <c r="P6">
        <v>1.19602159464478E-2</v>
      </c>
      <c r="Q6">
        <v>3.6866478099662901E-3</v>
      </c>
      <c r="R6">
        <v>0</v>
      </c>
    </row>
    <row r="7" spans="1:18">
      <c r="B7" t="s">
        <v>64</v>
      </c>
      <c r="C7">
        <v>1</v>
      </c>
      <c r="D7">
        <v>0.46622410713953899</v>
      </c>
      <c r="E7">
        <v>0.275048436044731</v>
      </c>
      <c r="F7">
        <v>0.214960532060987</v>
      </c>
      <c r="G7">
        <v>9.2807924773276498E-2</v>
      </c>
      <c r="H7">
        <v>4.8412128288861503E-2</v>
      </c>
      <c r="I7">
        <v>2.57666988806033E-2</v>
      </c>
      <c r="J7">
        <v>2.4634210547476498E-2</v>
      </c>
      <c r="K7">
        <v>6.2283206037983298E-2</v>
      </c>
      <c r="L7">
        <v>5.0141928005812903E-3</v>
      </c>
      <c r="M7">
        <v>7.5514588006938901E-3</v>
      </c>
      <c r="N7">
        <v>1.2437032415100699E-2</v>
      </c>
      <c r="O7">
        <v>1.2988701947698401E-2</v>
      </c>
      <c r="P7">
        <v>9.0532654831863395E-3</v>
      </c>
      <c r="Q7">
        <v>5.7722972668252199E-3</v>
      </c>
      <c r="R7">
        <v>0</v>
      </c>
    </row>
    <row r="8" spans="1:18">
      <c r="B8" t="s">
        <v>66</v>
      </c>
      <c r="C8">
        <v>1</v>
      </c>
      <c r="D8">
        <v>0.400175255427768</v>
      </c>
      <c r="E8">
        <v>0.23236913473535101</v>
      </c>
      <c r="F8">
        <v>0.16138163987298901</v>
      </c>
      <c r="G8">
        <v>8.0549501694964401E-2</v>
      </c>
      <c r="H8">
        <v>7.2150879604216303E-2</v>
      </c>
      <c r="I8">
        <v>7.5267198773034102E-2</v>
      </c>
      <c r="J8">
        <v>8.2889867584281504E-2</v>
      </c>
      <c r="K8">
        <v>1.5434454883421E-2</v>
      </c>
      <c r="L8">
        <v>3.7872622144419103E-2</v>
      </c>
      <c r="M8">
        <v>3.8896634703231597E-2</v>
      </c>
      <c r="N8">
        <v>3.4969268993137202E-2</v>
      </c>
      <c r="O8">
        <v>1.14670863587452E-2</v>
      </c>
      <c r="P8">
        <v>1.2891792816204201E-2</v>
      </c>
      <c r="Q8">
        <v>4.8286615944573901E-3</v>
      </c>
      <c r="R8">
        <v>0</v>
      </c>
    </row>
    <row r="9" spans="1:18">
      <c r="B9" t="s">
        <v>67</v>
      </c>
      <c r="C9">
        <v>1</v>
      </c>
      <c r="D9">
        <v>0.47445522987073802</v>
      </c>
      <c r="E9">
        <v>0.150960262123679</v>
      </c>
      <c r="F9">
        <v>0.100614687993308</v>
      </c>
      <c r="G9">
        <v>7.0374809806461797E-2</v>
      </c>
      <c r="H9">
        <v>3.2901118703831E-2</v>
      </c>
      <c r="I9">
        <v>4.2263225669090798E-2</v>
      </c>
      <c r="J9">
        <v>4.2582120727005401E-2</v>
      </c>
      <c r="K9">
        <v>3.36509583886982E-2</v>
      </c>
      <c r="L9">
        <v>2.1378453209125198E-2</v>
      </c>
      <c r="M9">
        <v>2.07165077031644E-2</v>
      </c>
      <c r="N9">
        <v>4.5103688932131699E-3</v>
      </c>
      <c r="O9">
        <v>0</v>
      </c>
      <c r="P9">
        <v>1.4430076799795001E-3</v>
      </c>
      <c r="Q9">
        <v>8.5795980696674098E-3</v>
      </c>
      <c r="R9">
        <v>6.9894688426064399E-3</v>
      </c>
    </row>
    <row r="10" spans="1:18">
      <c r="B10" t="s">
        <v>68</v>
      </c>
      <c r="C10">
        <v>1</v>
      </c>
      <c r="D10">
        <v>0.33037867572190099</v>
      </c>
      <c r="E10">
        <v>0.114047875840933</v>
      </c>
      <c r="F10">
        <v>7.8134395526101394E-2</v>
      </c>
      <c r="G10">
        <v>6.4984481614292697E-2</v>
      </c>
      <c r="H10">
        <v>7.1303971778732905E-2</v>
      </c>
      <c r="I10">
        <v>2.0407717495802901E-2</v>
      </c>
      <c r="J10">
        <v>2.7117623037079999E-2</v>
      </c>
      <c r="K10">
        <v>6.5037419473631605E-2</v>
      </c>
      <c r="L10">
        <v>3.9808976025143397E-2</v>
      </c>
      <c r="M10">
        <v>2.08557321593319E-2</v>
      </c>
      <c r="N10">
        <v>2.2093051558448099E-2</v>
      </c>
      <c r="O10">
        <v>3.0423666602312099E-3</v>
      </c>
      <c r="P10">
        <v>4.9980216755998704E-3</v>
      </c>
      <c r="Q10">
        <v>2.3435530765370301E-3</v>
      </c>
      <c r="R10">
        <v>0</v>
      </c>
    </row>
    <row r="11" spans="1:18">
      <c r="B11" t="s">
        <v>89</v>
      </c>
      <c r="C11">
        <f>AVERAGE(C1:C10)</f>
        <v>1</v>
      </c>
      <c r="D11">
        <f t="shared" ref="D11:R11" si="0">AVERAGE(D1:D10)</f>
        <v>0.45760802819468493</v>
      </c>
      <c r="E11">
        <f t="shared" si="0"/>
        <v>0.27247223804209419</v>
      </c>
      <c r="F11">
        <f t="shared" si="0"/>
        <v>0.18745342774491214</v>
      </c>
      <c r="G11">
        <f t="shared" si="0"/>
        <v>0.12450111970332414</v>
      </c>
      <c r="H11">
        <f t="shared" si="0"/>
        <v>9.0446758670898686E-2</v>
      </c>
      <c r="I11">
        <f t="shared" si="0"/>
        <v>6.8103216983597226E-2</v>
      </c>
      <c r="J11">
        <f t="shared" si="0"/>
        <v>6.358958852678212E-2</v>
      </c>
      <c r="K11">
        <f t="shared" si="0"/>
        <v>5.1509767466542324E-2</v>
      </c>
      <c r="L11">
        <f t="shared" si="0"/>
        <v>4.6608886035669629E-2</v>
      </c>
      <c r="M11">
        <f t="shared" si="0"/>
        <v>3.7447225593863147E-2</v>
      </c>
      <c r="N11">
        <f t="shared" si="0"/>
        <v>2.8994100896620363E-2</v>
      </c>
      <c r="O11">
        <f t="shared" si="0"/>
        <v>2.0319809138268551E-2</v>
      </c>
      <c r="P11">
        <f t="shared" si="0"/>
        <v>1.2946830121637489E-2</v>
      </c>
      <c r="Q11">
        <f t="shared" si="0"/>
        <v>5.6494381289731253E-3</v>
      </c>
      <c r="R11">
        <f t="shared" si="0"/>
        <v>4.1382148854770002E-3</v>
      </c>
    </row>
    <row r="12" spans="1:18">
      <c r="B12" t="s">
        <v>104</v>
      </c>
      <c r="C12">
        <f>STDEV(C1:C10)/SQRT(10)</f>
        <v>0</v>
      </c>
      <c r="D12">
        <f t="shared" ref="D12:R12" si="1">STDEV(D1:D10)/SQRT(10)</f>
        <v>3.207340963373833E-2</v>
      </c>
      <c r="E12">
        <f t="shared" si="1"/>
        <v>3.0154141734080431E-2</v>
      </c>
      <c r="F12">
        <f t="shared" si="1"/>
        <v>2.6017031957094528E-2</v>
      </c>
      <c r="G12">
        <f t="shared" si="1"/>
        <v>2.2284418315693243E-2</v>
      </c>
      <c r="H12">
        <f t="shared" si="1"/>
        <v>1.3119192040081371E-2</v>
      </c>
      <c r="I12">
        <f t="shared" si="1"/>
        <v>1.6234485483450262E-2</v>
      </c>
      <c r="J12">
        <f t="shared" si="1"/>
        <v>1.190733660808348E-2</v>
      </c>
      <c r="K12">
        <f t="shared" si="1"/>
        <v>9.6772882794063063E-3</v>
      </c>
      <c r="L12">
        <f t="shared" si="1"/>
        <v>1.0295156981749534E-2</v>
      </c>
      <c r="M12">
        <f t="shared" si="1"/>
        <v>7.9527466743300988E-3</v>
      </c>
      <c r="N12">
        <f t="shared" si="1"/>
        <v>6.1504747747558961E-3</v>
      </c>
      <c r="O12">
        <f t="shared" si="1"/>
        <v>6.1736195229947968E-3</v>
      </c>
      <c r="P12">
        <f t="shared" si="1"/>
        <v>3.0790768461847E-3</v>
      </c>
      <c r="Q12">
        <f t="shared" si="1"/>
        <v>1.6809973632179104E-3</v>
      </c>
      <c r="R12">
        <f t="shared" si="1"/>
        <v>1.9436836646139518E-3</v>
      </c>
    </row>
    <row r="29" spans="1:21">
      <c r="A29" t="s">
        <v>72</v>
      </c>
      <c r="B29" t="s">
        <v>69</v>
      </c>
      <c r="C29">
        <v>5.2881653018269602E-2</v>
      </c>
      <c r="D29">
        <v>8.7435807220794096E-2</v>
      </c>
      <c r="E29">
        <v>0</v>
      </c>
      <c r="F29">
        <v>0.12960374591574</v>
      </c>
      <c r="G29">
        <v>0.14014717372751748</v>
      </c>
      <c r="H29">
        <v>0.34341148379284703</v>
      </c>
      <c r="I29">
        <v>0.44165671334749401</v>
      </c>
      <c r="J29">
        <v>0.64765036960941558</v>
      </c>
      <c r="K29">
        <v>0.81557610311212003</v>
      </c>
      <c r="L29">
        <v>0.81920630373070802</v>
      </c>
      <c r="M29">
        <v>0.86196697177721404</v>
      </c>
      <c r="N29">
        <v>0.82152488816529901</v>
      </c>
      <c r="O29">
        <v>0.76971840428942995</v>
      </c>
      <c r="P29">
        <v>0.92833298126338903</v>
      </c>
      <c r="Q29">
        <v>1</v>
      </c>
      <c r="R29">
        <v>0.95047878726760604</v>
      </c>
      <c r="T29">
        <f>F29*0.9</f>
        <v>0.11664337132416601</v>
      </c>
      <c r="U29">
        <f>G29*1.03</f>
        <v>0.144351588939343</v>
      </c>
    </row>
    <row r="30" spans="1:21">
      <c r="B30" t="s">
        <v>2</v>
      </c>
      <c r="C30">
        <v>0</v>
      </c>
      <c r="D30">
        <v>0.23216655604495701</v>
      </c>
      <c r="E30">
        <v>0.360610508458093</v>
      </c>
      <c r="F30">
        <v>0.48180477192123689</v>
      </c>
      <c r="G30">
        <v>0.62839588069328911</v>
      </c>
      <c r="H30">
        <v>0.64095436726912902</v>
      </c>
      <c r="I30">
        <v>0.63162302691279504</v>
      </c>
      <c r="J30">
        <v>0.64429130670019608</v>
      </c>
      <c r="K30">
        <v>0.80204155470466698</v>
      </c>
      <c r="L30">
        <v>0.79213185967129496</v>
      </c>
      <c r="M30">
        <v>0.76664665764206996</v>
      </c>
      <c r="N30">
        <v>0.848436617937537</v>
      </c>
      <c r="O30">
        <v>0.88037712672950796</v>
      </c>
      <c r="P30">
        <v>0.93381241193846498</v>
      </c>
      <c r="Q30">
        <v>0.98928284521812204</v>
      </c>
      <c r="R30">
        <v>1</v>
      </c>
      <c r="T30">
        <f t="shared" ref="T30:T39" si="2">F30*0.9</f>
        <v>0.43362429472911318</v>
      </c>
      <c r="U30">
        <f t="shared" ref="U30:U39" si="3">G30*1.03</f>
        <v>0.64724775711408777</v>
      </c>
    </row>
    <row r="31" spans="1:21">
      <c r="B31" t="s">
        <v>3</v>
      </c>
      <c r="C31">
        <v>0</v>
      </c>
      <c r="D31">
        <v>0.59988033220645298</v>
      </c>
      <c r="E31">
        <v>0.65143723697629596</v>
      </c>
      <c r="F31">
        <v>0.58670382652178676</v>
      </c>
      <c r="G31">
        <v>0.68154015297031045</v>
      </c>
      <c r="H31">
        <v>0.68756760884438095</v>
      </c>
      <c r="I31">
        <v>0.70783868878490996</v>
      </c>
      <c r="J31">
        <v>0.80294376701692549</v>
      </c>
      <c r="K31">
        <v>0.80479053026040204</v>
      </c>
      <c r="L31">
        <v>0.83525269262620405</v>
      </c>
      <c r="M31">
        <v>0.78940845852768204</v>
      </c>
      <c r="N31">
        <v>0.89639276283941105</v>
      </c>
      <c r="O31">
        <v>0.95512124478497795</v>
      </c>
      <c r="P31">
        <v>0.94938021944919204</v>
      </c>
      <c r="Q31">
        <v>0.98630349394850703</v>
      </c>
      <c r="R31">
        <v>1</v>
      </c>
      <c r="T31">
        <f t="shared" si="2"/>
        <v>0.52803344386960815</v>
      </c>
      <c r="U31">
        <f t="shared" si="3"/>
        <v>0.70198635755941974</v>
      </c>
    </row>
    <row r="32" spans="1:21">
      <c r="B32" t="s">
        <v>46</v>
      </c>
      <c r="C32">
        <v>0</v>
      </c>
      <c r="D32">
        <v>0.26973052288472499</v>
      </c>
      <c r="E32">
        <v>0.88749328550293105</v>
      </c>
      <c r="F32">
        <v>0.78805459743878425</v>
      </c>
      <c r="G32">
        <v>0.7913502057704126</v>
      </c>
      <c r="H32">
        <v>0.731398262126843</v>
      </c>
      <c r="I32">
        <v>0.70159991273194</v>
      </c>
      <c r="J32">
        <v>0.68803365496428048</v>
      </c>
      <c r="K32">
        <v>0.79857126358947395</v>
      </c>
      <c r="L32">
        <v>0.82338026295030498</v>
      </c>
      <c r="M32">
        <v>0.77106362227296599</v>
      </c>
      <c r="N32">
        <v>0.75296389045410095</v>
      </c>
      <c r="O32">
        <v>0.88453289755909803</v>
      </c>
      <c r="P32">
        <v>0.96800540704525795</v>
      </c>
      <c r="Q32">
        <v>0.97613241362581005</v>
      </c>
      <c r="R32">
        <v>1</v>
      </c>
      <c r="T32">
        <f t="shared" si="2"/>
        <v>0.70924913769490583</v>
      </c>
      <c r="U32">
        <f t="shared" si="3"/>
        <v>0.815090711943525</v>
      </c>
    </row>
    <row r="33" spans="2:21">
      <c r="B33" t="s">
        <v>63</v>
      </c>
      <c r="C33">
        <v>0</v>
      </c>
      <c r="D33">
        <v>0.39926030436426102</v>
      </c>
      <c r="E33">
        <v>0.51420454077047895</v>
      </c>
      <c r="F33">
        <v>0.428074687333449</v>
      </c>
      <c r="G33">
        <v>0.56516753184191171</v>
      </c>
      <c r="H33">
        <v>0.63430889828047199</v>
      </c>
      <c r="I33">
        <v>0.85683959058247305</v>
      </c>
      <c r="J33">
        <v>0.94103079494282671</v>
      </c>
      <c r="K33">
        <v>0.88682363621208804</v>
      </c>
      <c r="L33">
        <v>0.90445693469984001</v>
      </c>
      <c r="M33">
        <v>0.88492711154558001</v>
      </c>
      <c r="N33">
        <v>0.93000857593118902</v>
      </c>
      <c r="O33">
        <v>0.97162020305529295</v>
      </c>
      <c r="P33">
        <v>0.97258977691645698</v>
      </c>
      <c r="Q33">
        <v>0.99582730337410896</v>
      </c>
      <c r="R33">
        <v>1</v>
      </c>
      <c r="T33">
        <f t="shared" si="2"/>
        <v>0.3852672186001041</v>
      </c>
      <c r="U33">
        <f t="shared" si="3"/>
        <v>0.58212255779716904</v>
      </c>
    </row>
    <row r="34" spans="2:21">
      <c r="B34" t="s">
        <v>65</v>
      </c>
      <c r="C34">
        <v>0</v>
      </c>
      <c r="D34">
        <v>0.19082850769503901</v>
      </c>
      <c r="E34">
        <v>0.24156263240210399</v>
      </c>
      <c r="F34">
        <v>0.64175416600535007</v>
      </c>
      <c r="G34">
        <v>0.80260753177961719</v>
      </c>
      <c r="H34">
        <v>0.813906894610405</v>
      </c>
      <c r="I34">
        <v>0.942848133400504</v>
      </c>
      <c r="J34">
        <v>0.88032664813973049</v>
      </c>
      <c r="K34">
        <v>0.90841300477230402</v>
      </c>
      <c r="L34">
        <v>0.89769404612329995</v>
      </c>
      <c r="M34">
        <v>0.97031775603165304</v>
      </c>
      <c r="N34">
        <v>1</v>
      </c>
      <c r="O34">
        <v>0.96985322778903305</v>
      </c>
      <c r="P34">
        <v>0.95536595688620995</v>
      </c>
      <c r="Q34">
        <v>0.92728836193289899</v>
      </c>
      <c r="R34">
        <v>0.95064929003803</v>
      </c>
      <c r="T34">
        <f t="shared" si="2"/>
        <v>0.57757874940481513</v>
      </c>
      <c r="U34">
        <f t="shared" si="3"/>
        <v>0.82668575773300568</v>
      </c>
    </row>
    <row r="35" spans="2:21">
      <c r="B35" t="s">
        <v>64</v>
      </c>
      <c r="C35">
        <v>0</v>
      </c>
      <c r="D35">
        <v>0.299842009514313</v>
      </c>
      <c r="E35">
        <v>0.35882387194307602</v>
      </c>
      <c r="F35">
        <v>0.56625132940564582</v>
      </c>
      <c r="G35">
        <v>0.79597644189881145</v>
      </c>
      <c r="H35">
        <v>0.89617457475984497</v>
      </c>
      <c r="I35">
        <v>0.93396286990649102</v>
      </c>
      <c r="J35">
        <v>0.99059356334307713</v>
      </c>
      <c r="K35">
        <v>0.93420664774073303</v>
      </c>
      <c r="L35">
        <v>1</v>
      </c>
      <c r="M35">
        <v>0.99296623711149101</v>
      </c>
      <c r="N35">
        <v>0.98492125037852096</v>
      </c>
      <c r="O35">
        <v>0.97595164232734</v>
      </c>
      <c r="P35">
        <v>0.982331117995491</v>
      </c>
      <c r="Q35">
        <v>0.95847449608428104</v>
      </c>
      <c r="R35">
        <v>0.96783599242913898</v>
      </c>
      <c r="T35">
        <f t="shared" si="2"/>
        <v>0.50962619646508123</v>
      </c>
      <c r="U35">
        <f t="shared" si="3"/>
        <v>0.81985573515577581</v>
      </c>
    </row>
    <row r="36" spans="2:21">
      <c r="B36" t="s">
        <v>66</v>
      </c>
      <c r="C36">
        <v>0</v>
      </c>
      <c r="D36">
        <v>8.1845464838466594E-2</v>
      </c>
      <c r="E36">
        <v>0.15659131857386199</v>
      </c>
      <c r="F36">
        <v>0.54921021628739397</v>
      </c>
      <c r="G36">
        <v>0.69433880319231378</v>
      </c>
      <c r="H36">
        <v>0.72021732354992496</v>
      </c>
      <c r="I36">
        <v>0.72828777912218101</v>
      </c>
      <c r="J36">
        <v>0.75998887045262897</v>
      </c>
      <c r="K36">
        <v>0.88794401096022602</v>
      </c>
      <c r="L36">
        <v>0.813238192362296</v>
      </c>
      <c r="M36">
        <v>0.84616221841327899</v>
      </c>
      <c r="N36">
        <v>0.86685906532877699</v>
      </c>
      <c r="O36">
        <v>0.89500049092243905</v>
      </c>
      <c r="P36">
        <v>1</v>
      </c>
      <c r="Q36">
        <v>0.96525576698404103</v>
      </c>
      <c r="R36">
        <v>0.99924829282437</v>
      </c>
      <c r="T36">
        <f t="shared" si="2"/>
        <v>0.49428919465865456</v>
      </c>
      <c r="U36">
        <f t="shared" si="3"/>
        <v>0.71516896728808321</v>
      </c>
    </row>
    <row r="37" spans="2:21">
      <c r="B37" t="s">
        <v>67</v>
      </c>
      <c r="C37">
        <v>0</v>
      </c>
      <c r="D37">
        <v>0.334082304698122</v>
      </c>
      <c r="E37">
        <v>0.42133768981529401</v>
      </c>
      <c r="F37">
        <v>0.41937115164926309</v>
      </c>
      <c r="G37">
        <v>0.67562670944047387</v>
      </c>
      <c r="H37">
        <v>0.66636679430961498</v>
      </c>
      <c r="I37">
        <v>0.76198605746269699</v>
      </c>
      <c r="J37">
        <v>0.64212668339670909</v>
      </c>
      <c r="K37">
        <v>0.61611149065997395</v>
      </c>
      <c r="L37">
        <v>0.63410506203356298</v>
      </c>
      <c r="M37">
        <v>0.75086703445564495</v>
      </c>
      <c r="N37">
        <v>0.79543271119560699</v>
      </c>
      <c r="O37">
        <v>0.90985674679815798</v>
      </c>
      <c r="P37">
        <v>0.98402474317796995</v>
      </c>
      <c r="Q37">
        <v>1</v>
      </c>
      <c r="R37">
        <v>0.98428041220788198</v>
      </c>
      <c r="T37">
        <f t="shared" si="2"/>
        <v>0.37743403648433677</v>
      </c>
      <c r="U37">
        <f t="shared" si="3"/>
        <v>0.69589551072368816</v>
      </c>
    </row>
    <row r="38" spans="2:21">
      <c r="B38" t="s">
        <v>68</v>
      </c>
      <c r="C38">
        <v>0</v>
      </c>
      <c r="D38">
        <v>0.44835758585601199</v>
      </c>
      <c r="E38">
        <v>0.54989463634611402</v>
      </c>
      <c r="F38">
        <v>0.54842389740488251</v>
      </c>
      <c r="G38">
        <v>0.68745507885641643</v>
      </c>
      <c r="H38">
        <v>0.92172387385056498</v>
      </c>
      <c r="I38">
        <v>0.98987351805761703</v>
      </c>
      <c r="J38">
        <v>1.05</v>
      </c>
      <c r="K38">
        <v>0.95450834121278705</v>
      </c>
      <c r="L38">
        <v>0.92175879780141601</v>
      </c>
      <c r="M38">
        <v>0.940247274659328</v>
      </c>
      <c r="N38">
        <v>0.94045419064240099</v>
      </c>
      <c r="O38">
        <v>0.98688775341336199</v>
      </c>
      <c r="P38">
        <v>0.96399355062094705</v>
      </c>
      <c r="Q38">
        <v>0.932665673222136</v>
      </c>
      <c r="R38">
        <v>0.96459628702626399</v>
      </c>
      <c r="T38">
        <f t="shared" si="2"/>
        <v>0.49358150766439429</v>
      </c>
      <c r="U38">
        <f t="shared" si="3"/>
        <v>0.70807873122210896</v>
      </c>
    </row>
    <row r="39" spans="2:21">
      <c r="B39" t="s">
        <v>90</v>
      </c>
      <c r="C39">
        <f>AVERAGE(C29:C38)</f>
        <v>5.2881653018269602E-3</v>
      </c>
      <c r="D39">
        <f t="shared" ref="D39:R39" si="4">AVERAGE(D29:D38)</f>
        <v>0.29434293953231422</v>
      </c>
      <c r="E39">
        <f t="shared" si="4"/>
        <v>0.4141955720788249</v>
      </c>
      <c r="F39">
        <v>0.51392523898835329</v>
      </c>
      <c r="G39">
        <v>0.64626055101710733</v>
      </c>
      <c r="H39">
        <f t="shared" si="4"/>
        <v>0.70560300813940269</v>
      </c>
      <c r="I39">
        <f t="shared" si="4"/>
        <v>0.76965162903091022</v>
      </c>
      <c r="J39">
        <v>0.80469856585657895</v>
      </c>
      <c r="K39">
        <f t="shared" si="4"/>
        <v>0.84089865832247734</v>
      </c>
      <c r="L39">
        <f t="shared" si="4"/>
        <v>0.84412241519989273</v>
      </c>
      <c r="M39">
        <f t="shared" si="4"/>
        <v>0.85745733424369086</v>
      </c>
      <c r="N39">
        <f t="shared" si="4"/>
        <v>0.88369939528728414</v>
      </c>
      <c r="O39">
        <f t="shared" si="4"/>
        <v>0.91989197376686394</v>
      </c>
      <c r="P39">
        <f t="shared" si="4"/>
        <v>0.96378361652933775</v>
      </c>
      <c r="Q39">
        <f t="shared" si="4"/>
        <v>0.97312303543899037</v>
      </c>
      <c r="R39">
        <f t="shared" si="4"/>
        <v>0.98170890617932915</v>
      </c>
      <c r="T39">
        <f t="shared" si="2"/>
        <v>0.46253271508951799</v>
      </c>
      <c r="U39">
        <f t="shared" si="3"/>
        <v>0.66564836754762058</v>
      </c>
    </row>
    <row r="40" spans="2:21">
      <c r="B40" t="s">
        <v>89</v>
      </c>
      <c r="C40">
        <v>1</v>
      </c>
      <c r="D40">
        <v>0.45760802819468493</v>
      </c>
      <c r="E40">
        <v>0.27247223804209419</v>
      </c>
      <c r="F40">
        <v>0.18745342774491214</v>
      </c>
      <c r="G40">
        <v>0.12450111970332414</v>
      </c>
      <c r="H40">
        <v>9.0446758670898686E-2</v>
      </c>
      <c r="I40">
        <v>6.8103216983597226E-2</v>
      </c>
      <c r="J40">
        <v>6.358958852678212E-2</v>
      </c>
      <c r="K40">
        <v>5.1509767466542324E-2</v>
      </c>
      <c r="L40">
        <v>4.6608886035669629E-2</v>
      </c>
      <c r="M40">
        <v>3.7447225593863147E-2</v>
      </c>
      <c r="N40">
        <v>2.8994100896620363E-2</v>
      </c>
      <c r="O40">
        <v>2.0319809138268551E-2</v>
      </c>
      <c r="P40">
        <v>1.2946830121637489E-2</v>
      </c>
      <c r="Q40">
        <v>5.6494381289731253E-3</v>
      </c>
      <c r="R40">
        <v>4.1382148854770002E-3</v>
      </c>
    </row>
    <row r="41" spans="2:21">
      <c r="B41" t="s">
        <v>105</v>
      </c>
      <c r="C41">
        <f>STDEV(C29:C38)/SQRT(10)</f>
        <v>5.2881653018269602E-3</v>
      </c>
      <c r="D41">
        <f t="shared" ref="D41:R41" si="5">STDEV(D29:D38)/SQRT(10)</f>
        <v>5.0864020183457738E-2</v>
      </c>
      <c r="E41">
        <f t="shared" si="5"/>
        <v>8.044451588500133E-2</v>
      </c>
      <c r="F41">
        <f t="shared" si="5"/>
        <v>5.4467380292975799E-2</v>
      </c>
      <c r="G41">
        <f t="shared" si="5"/>
        <v>6.1198378536920645E-2</v>
      </c>
      <c r="H41">
        <f t="shared" si="5"/>
        <v>5.1418134397926384E-2</v>
      </c>
      <c r="I41">
        <f t="shared" si="5"/>
        <v>5.2699230281814141E-2</v>
      </c>
      <c r="J41">
        <f t="shared" si="5"/>
        <v>4.8473682036688788E-2</v>
      </c>
      <c r="K41">
        <f t="shared" si="5"/>
        <v>3.0960526663971383E-2</v>
      </c>
      <c r="L41">
        <f t="shared" si="5"/>
        <v>3.0863366708827177E-2</v>
      </c>
      <c r="M41">
        <f t="shared" si="5"/>
        <v>2.7999883111260386E-2</v>
      </c>
      <c r="N41">
        <f t="shared" si="5"/>
        <v>2.5728059142608506E-2</v>
      </c>
      <c r="O41">
        <f t="shared" si="5"/>
        <v>2.1115618008572687E-2</v>
      </c>
      <c r="P41">
        <f t="shared" si="5"/>
        <v>7.1446102337410474E-3</v>
      </c>
      <c r="Q41">
        <f t="shared" si="5"/>
        <v>8.4447456361349104E-3</v>
      </c>
      <c r="R41">
        <f t="shared" si="5"/>
        <v>6.731203237368766E-3</v>
      </c>
    </row>
    <row r="44" spans="2:21">
      <c r="B44" t="s">
        <v>71</v>
      </c>
      <c r="C44">
        <f xml:space="preserve"> MIN(0.124501,C40)</f>
        <v>0.124501</v>
      </c>
      <c r="D44">
        <f t="shared" ref="D44:R44" si="6" xml:space="preserve"> MIN(0.124501,D40)</f>
        <v>0.124501</v>
      </c>
      <c r="E44">
        <f t="shared" si="6"/>
        <v>0.124501</v>
      </c>
      <c r="F44">
        <f t="shared" si="6"/>
        <v>0.124501</v>
      </c>
      <c r="G44">
        <f t="shared" si="6"/>
        <v>0.124501</v>
      </c>
      <c r="H44">
        <f t="shared" si="6"/>
        <v>9.0446758670898686E-2</v>
      </c>
      <c r="I44">
        <f t="shared" si="6"/>
        <v>6.8103216983597226E-2</v>
      </c>
      <c r="J44">
        <f t="shared" si="6"/>
        <v>6.358958852678212E-2</v>
      </c>
      <c r="K44">
        <f t="shared" si="6"/>
        <v>5.1509767466542324E-2</v>
      </c>
      <c r="L44">
        <f t="shared" si="6"/>
        <v>4.6608886035669629E-2</v>
      </c>
      <c r="M44">
        <f t="shared" si="6"/>
        <v>3.7447225593863147E-2</v>
      </c>
      <c r="N44">
        <f t="shared" si="6"/>
        <v>2.8994100896620363E-2</v>
      </c>
      <c r="O44">
        <f t="shared" si="6"/>
        <v>2.0319809138268551E-2</v>
      </c>
      <c r="P44">
        <f t="shared" si="6"/>
        <v>1.2946830121637489E-2</v>
      </c>
      <c r="Q44">
        <f t="shared" si="6"/>
        <v>5.6494381289731253E-3</v>
      </c>
      <c r="R44">
        <f t="shared" si="6"/>
        <v>4.1382148854770002E-3</v>
      </c>
    </row>
    <row r="45" spans="2:21">
      <c r="B45" t="s">
        <v>72</v>
      </c>
      <c r="C45">
        <v>5.2881653018269602E-3</v>
      </c>
      <c r="D45">
        <v>0.29434293953231422</v>
      </c>
      <c r="E45">
        <v>0.4141955720788249</v>
      </c>
      <c r="F45">
        <v>0.51392523898835329</v>
      </c>
      <c r="G45">
        <v>0.64626055101710733</v>
      </c>
      <c r="H45">
        <v>0.70560300813940269</v>
      </c>
      <c r="I45">
        <v>0.76965162903091022</v>
      </c>
      <c r="J45">
        <v>0.80469856585657895</v>
      </c>
      <c r="K45">
        <v>0.84089865832247734</v>
      </c>
      <c r="L45">
        <v>0.84412241519989273</v>
      </c>
      <c r="M45">
        <v>0.85745733424369086</v>
      </c>
      <c r="N45">
        <v>0.88369939528728414</v>
      </c>
      <c r="O45">
        <v>0.91989197376686394</v>
      </c>
      <c r="P45">
        <v>0.96378361652933775</v>
      </c>
      <c r="Q45">
        <v>0.97312303543899037</v>
      </c>
      <c r="R45">
        <v>0.98170890617932915</v>
      </c>
    </row>
    <row r="46" spans="2:21">
      <c r="B46" t="s">
        <v>70</v>
      </c>
      <c r="C46">
        <f>(6*C44+1.25*C45)</f>
        <v>0.75361620662728379</v>
      </c>
      <c r="D46">
        <f t="shared" ref="D46:R46" si="7">(6*D44+1.25*D45)</f>
        <v>1.1149346744153927</v>
      </c>
      <c r="E46">
        <f t="shared" si="7"/>
        <v>1.2647504650985311</v>
      </c>
      <c r="F46">
        <f t="shared" si="7"/>
        <v>1.3894125487354416</v>
      </c>
      <c r="G46">
        <f t="shared" si="7"/>
        <v>1.5548316887713842</v>
      </c>
      <c r="H46">
        <f t="shared" si="7"/>
        <v>1.4246843121996455</v>
      </c>
      <c r="I46">
        <f t="shared" si="7"/>
        <v>1.3706838381902211</v>
      </c>
      <c r="J46">
        <f t="shared" si="7"/>
        <v>1.3874107384814165</v>
      </c>
      <c r="K46">
        <f t="shared" si="7"/>
        <v>1.3601819277023508</v>
      </c>
      <c r="L46">
        <f t="shared" si="7"/>
        <v>1.3348063352138837</v>
      </c>
      <c r="M46">
        <f t="shared" si="7"/>
        <v>1.2965050213677924</v>
      </c>
      <c r="N46">
        <f t="shared" si="7"/>
        <v>1.2785888494888273</v>
      </c>
      <c r="O46">
        <f t="shared" si="7"/>
        <v>1.2717838220381912</v>
      </c>
      <c r="P46">
        <f t="shared" si="7"/>
        <v>1.282410501391497</v>
      </c>
      <c r="Q46">
        <f t="shared" si="7"/>
        <v>1.2503004230725767</v>
      </c>
      <c r="R46">
        <f t="shared" si="7"/>
        <v>1.2519654220370235</v>
      </c>
    </row>
    <row r="47" spans="2:21">
      <c r="B47" t="s">
        <v>73</v>
      </c>
      <c r="C47">
        <f>(30-C50)/10</f>
        <v>0.8135881796270823</v>
      </c>
      <c r="D47">
        <f t="shared" ref="D47:R47" si="8">(30-D50)/10</f>
        <v>1.3254933075314781</v>
      </c>
      <c r="E47">
        <f t="shared" si="8"/>
        <v>1.5218326495044141</v>
      </c>
      <c r="F47">
        <f t="shared" si="8"/>
        <v>1.6181296390755897</v>
      </c>
      <c r="G47">
        <f t="shared" si="8"/>
        <v>1.6802434097468377</v>
      </c>
      <c r="H47">
        <f t="shared" si="8"/>
        <v>1.6835176041777555</v>
      </c>
      <c r="I47">
        <f t="shared" si="8"/>
        <v>1.6802476810342903</v>
      </c>
      <c r="J47">
        <f t="shared" si="8"/>
        <v>1.6653926965933004</v>
      </c>
      <c r="K47">
        <f t="shared" si="8"/>
        <v>1.6430997338209898</v>
      </c>
      <c r="L47">
        <f t="shared" si="8"/>
        <v>1.6249769299948142</v>
      </c>
      <c r="M47">
        <f t="shared" si="8"/>
        <v>1.5952710200508666</v>
      </c>
      <c r="N47">
        <f t="shared" si="8"/>
        <v>1.5625851922713407</v>
      </c>
      <c r="O47">
        <f t="shared" si="8"/>
        <v>1.5227830574336947</v>
      </c>
      <c r="P47">
        <f t="shared" si="8"/>
        <v>1.4877380917128709</v>
      </c>
      <c r="Q47">
        <f t="shared" si="8"/>
        <v>1.433650967910729</v>
      </c>
      <c r="R47">
        <f t="shared" si="8"/>
        <v>1.358447925013327</v>
      </c>
    </row>
    <row r="48" spans="2:21">
      <c r="C48">
        <f>C40+1.5*C45</f>
        <v>1.0079322479527404</v>
      </c>
      <c r="D48">
        <f t="shared" ref="D48:R48" si="9">D40+1.5*D45</f>
        <v>0.89912243749315623</v>
      </c>
      <c r="E48">
        <f t="shared" si="9"/>
        <v>0.89376559616033158</v>
      </c>
      <c r="F48">
        <f t="shared" si="9"/>
        <v>0.95834128622744208</v>
      </c>
      <c r="G48">
        <f t="shared" si="9"/>
        <v>1.0938919462289851</v>
      </c>
      <c r="H48">
        <f t="shared" si="9"/>
        <v>1.1488512708800025</v>
      </c>
      <c r="I48">
        <f t="shared" si="9"/>
        <v>1.2225806605299625</v>
      </c>
      <c r="J48">
        <f t="shared" si="9"/>
        <v>1.2706374373116505</v>
      </c>
      <c r="K48">
        <f t="shared" si="9"/>
        <v>1.3128577549502582</v>
      </c>
      <c r="L48">
        <f t="shared" si="9"/>
        <v>1.3127925088355088</v>
      </c>
      <c r="M48">
        <f t="shared" si="9"/>
        <v>1.3236332269593996</v>
      </c>
      <c r="N48">
        <f t="shared" si="9"/>
        <v>1.3545431938275465</v>
      </c>
      <c r="O48">
        <f t="shared" si="9"/>
        <v>1.4001577697885645</v>
      </c>
      <c r="P48">
        <f t="shared" si="9"/>
        <v>1.4586222549156442</v>
      </c>
      <c r="Q48">
        <f t="shared" si="9"/>
        <v>1.4653339912874586</v>
      </c>
      <c r="R48">
        <f t="shared" si="9"/>
        <v>1.4767015741544707</v>
      </c>
    </row>
    <row r="49" spans="2:20">
      <c r="C49">
        <f>(100-C50)/20</f>
        <v>3.9067940898135411</v>
      </c>
      <c r="D49">
        <f t="shared" ref="D49:R49" si="10">(100-D50)/20</f>
        <v>4.1627466537657387</v>
      </c>
      <c r="E49">
        <f t="shared" si="10"/>
        <v>4.2609163247522073</v>
      </c>
      <c r="F49">
        <f t="shared" si="10"/>
        <v>4.3090648195377952</v>
      </c>
      <c r="G49">
        <f t="shared" si="10"/>
        <v>4.3401217048734191</v>
      </c>
      <c r="H49">
        <f t="shared" si="10"/>
        <v>4.3417588020888775</v>
      </c>
      <c r="I49">
        <f t="shared" si="10"/>
        <v>4.3401238405171449</v>
      </c>
      <c r="J49">
        <f t="shared" si="10"/>
        <v>4.3326963482966496</v>
      </c>
      <c r="K49">
        <f t="shared" si="10"/>
        <v>4.3215498669104955</v>
      </c>
      <c r="L49">
        <f t="shared" si="10"/>
        <v>4.3124884649974069</v>
      </c>
      <c r="M49">
        <f t="shared" si="10"/>
        <v>4.2976355100254331</v>
      </c>
      <c r="N49">
        <f t="shared" si="10"/>
        <v>4.2812925961356703</v>
      </c>
      <c r="O49">
        <f t="shared" si="10"/>
        <v>4.2613915287168478</v>
      </c>
      <c r="P49">
        <f t="shared" si="10"/>
        <v>4.2438690458564352</v>
      </c>
      <c r="Q49">
        <f t="shared" si="10"/>
        <v>4.2168254839553647</v>
      </c>
      <c r="R49">
        <f t="shared" si="10"/>
        <v>4.1792239625066632</v>
      </c>
    </row>
    <row r="50" spans="2:20">
      <c r="C50">
        <v>21.864118203729177</v>
      </c>
      <c r="D50">
        <v>16.745066924685219</v>
      </c>
      <c r="E50">
        <v>14.78167350495586</v>
      </c>
      <c r="F50">
        <v>13.818703609244103</v>
      </c>
      <c r="G50">
        <v>13.197565902531622</v>
      </c>
      <c r="H50">
        <v>13.164823958222446</v>
      </c>
      <c r="I50">
        <v>13.197523189657099</v>
      </c>
      <c r="J50">
        <v>13.346073034066999</v>
      </c>
      <c r="K50">
        <v>13.569002661790099</v>
      </c>
      <c r="L50">
        <v>13.750230700051858</v>
      </c>
      <c r="M50">
        <v>14.047289799491333</v>
      </c>
      <c r="N50">
        <v>14.374148077286593</v>
      </c>
      <c r="O50">
        <v>14.772169425663053</v>
      </c>
      <c r="P50">
        <v>15.122619082871292</v>
      </c>
      <c r="Q50">
        <v>15.663490320892711</v>
      </c>
      <c r="R50">
        <v>16.415520749866729</v>
      </c>
    </row>
    <row r="52" spans="2:20">
      <c r="B52" t="s">
        <v>69</v>
      </c>
      <c r="C52">
        <v>0.34517716177640501</v>
      </c>
      <c r="D52">
        <v>0.331898408886875</v>
      </c>
      <c r="E52">
        <v>0.33156804839762</v>
      </c>
      <c r="F52">
        <v>0.33358714261720701</v>
      </c>
      <c r="G52">
        <v>0.32077170877424699</v>
      </c>
      <c r="H52">
        <v>0.31210750037205498</v>
      </c>
      <c r="I52">
        <v>0.312997520177761</v>
      </c>
      <c r="J52">
        <v>0.31076953144813602</v>
      </c>
      <c r="K52">
        <v>0.318721141178125</v>
      </c>
      <c r="L52">
        <v>0.31316011636242802</v>
      </c>
      <c r="M52">
        <v>0.302645217242971</v>
      </c>
      <c r="N52">
        <v>0.279718579721634</v>
      </c>
      <c r="O52">
        <v>0.26529140829957798</v>
      </c>
      <c r="P52">
        <v>0.25094310212318199</v>
      </c>
      <c r="Q52">
        <v>0.23227298955251099</v>
      </c>
      <c r="R52">
        <v>0.101293557758631</v>
      </c>
    </row>
    <row r="53" spans="2:20">
      <c r="B53" t="s">
        <v>2</v>
      </c>
      <c r="C53">
        <v>0.39962017631192298</v>
      </c>
      <c r="D53">
        <v>0.40462662028268598</v>
      </c>
      <c r="E53">
        <v>0.40667812435719702</v>
      </c>
      <c r="F53">
        <v>0.407236002084708</v>
      </c>
      <c r="G53">
        <v>0.404642676295559</v>
      </c>
      <c r="H53">
        <v>0.397375357594489</v>
      </c>
      <c r="I53">
        <v>0.40633205118937499</v>
      </c>
      <c r="J53">
        <v>0.40925453115525101</v>
      </c>
      <c r="K53">
        <v>0.33850257143746398</v>
      </c>
      <c r="L53">
        <v>0.32826604065993797</v>
      </c>
      <c r="M53">
        <v>0.324476897552257</v>
      </c>
      <c r="N53">
        <v>0.32217676855603</v>
      </c>
      <c r="O53">
        <v>0.32513408703452701</v>
      </c>
      <c r="P53">
        <v>0.377900943004083</v>
      </c>
      <c r="Q53">
        <v>0.31040502581345703</v>
      </c>
      <c r="R53">
        <v>0.31025659174167403</v>
      </c>
    </row>
    <row r="54" spans="2:20">
      <c r="B54" t="s">
        <v>3</v>
      </c>
      <c r="C54">
        <v>0.45731223178415398</v>
      </c>
      <c r="D54">
        <v>0.45327814574383102</v>
      </c>
      <c r="E54">
        <v>0.43729283934943097</v>
      </c>
      <c r="F54">
        <v>0.43571639734912698</v>
      </c>
      <c r="G54">
        <v>0.42515621605999498</v>
      </c>
      <c r="H54">
        <v>0.41665963563498498</v>
      </c>
      <c r="I54">
        <v>0.42472177853839699</v>
      </c>
      <c r="J54">
        <v>0.416769811027629</v>
      </c>
      <c r="K54">
        <v>0.36431078217284801</v>
      </c>
      <c r="L54">
        <v>0.36533954905766702</v>
      </c>
      <c r="M54">
        <v>0.35616895730734799</v>
      </c>
      <c r="N54">
        <v>0.33260840405318098</v>
      </c>
      <c r="O54">
        <v>0.32225000050656499</v>
      </c>
      <c r="P54">
        <v>0.28470136474407198</v>
      </c>
      <c r="Q54">
        <v>0.26783585134181398</v>
      </c>
      <c r="R54">
        <v>0.20504751694069501</v>
      </c>
    </row>
    <row r="55" spans="2:20">
      <c r="B55" t="s">
        <v>46</v>
      </c>
      <c r="C55">
        <v>0.44464596142313201</v>
      </c>
      <c r="D55">
        <v>0.43389819406214702</v>
      </c>
      <c r="E55">
        <v>0.43417908143105199</v>
      </c>
      <c r="F55">
        <v>0.42597085313538802</v>
      </c>
      <c r="G55">
        <v>0.42287275502293897</v>
      </c>
      <c r="H55">
        <v>0.423705962994602</v>
      </c>
      <c r="I55">
        <v>0.42808721428111601</v>
      </c>
      <c r="J55">
        <v>0.41641149423798801</v>
      </c>
      <c r="K55">
        <v>0.43807970653266698</v>
      </c>
      <c r="L55">
        <v>0.42188717506040002</v>
      </c>
      <c r="M55">
        <v>0.40099486420195601</v>
      </c>
      <c r="N55">
        <v>0.39343632574780102</v>
      </c>
      <c r="O55">
        <v>0.377176415774719</v>
      </c>
      <c r="P55">
        <v>0.37348357861327203</v>
      </c>
      <c r="Q55">
        <v>0.28399068887055501</v>
      </c>
      <c r="R55">
        <v>0.25764153270279899</v>
      </c>
    </row>
    <row r="56" spans="2:20">
      <c r="B56" t="s">
        <v>63</v>
      </c>
      <c r="C56">
        <v>0.43680378718840801</v>
      </c>
      <c r="D56">
        <v>0.43091386981452601</v>
      </c>
      <c r="E56">
        <v>0.42358071760057497</v>
      </c>
      <c r="F56">
        <v>0.40176391776071901</v>
      </c>
      <c r="G56">
        <v>0.39404588839398103</v>
      </c>
      <c r="H56">
        <v>0.37904986721968298</v>
      </c>
      <c r="I56">
        <v>0.38564407216299901</v>
      </c>
      <c r="J56">
        <v>0.36744792982205199</v>
      </c>
      <c r="K56">
        <v>0.384339724695624</v>
      </c>
      <c r="L56">
        <v>0.34848760360609898</v>
      </c>
      <c r="M56">
        <v>0.32010717768316099</v>
      </c>
      <c r="N56">
        <v>0.30530342580550601</v>
      </c>
      <c r="O56">
        <v>0.27505036418261802</v>
      </c>
      <c r="P56">
        <v>0.25779813120900802</v>
      </c>
      <c r="Q56">
        <v>0.22946536646309099</v>
      </c>
      <c r="R56">
        <v>0.17589133474649599</v>
      </c>
    </row>
    <row r="57" spans="2:20">
      <c r="B57" t="s">
        <v>65</v>
      </c>
      <c r="C57">
        <v>0.49918578340206199</v>
      </c>
      <c r="D57">
        <v>0.491517227288712</v>
      </c>
      <c r="E57">
        <v>0.49176166498110402</v>
      </c>
      <c r="F57">
        <v>0.48866907998936199</v>
      </c>
      <c r="G57">
        <v>0.49353753518294102</v>
      </c>
      <c r="H57">
        <v>0.48964014877965401</v>
      </c>
      <c r="I57">
        <v>0.47265703585354202</v>
      </c>
      <c r="J57">
        <v>0.44282299739282599</v>
      </c>
      <c r="K57">
        <v>0.45379098272041102</v>
      </c>
      <c r="L57">
        <v>0.44921674188603</v>
      </c>
      <c r="M57">
        <v>0.44226930090691202</v>
      </c>
      <c r="N57">
        <v>0.44123684141879099</v>
      </c>
      <c r="O57">
        <v>0.43628491664575098</v>
      </c>
      <c r="P57">
        <v>0.31590874046439499</v>
      </c>
      <c r="Q57">
        <v>0.37486878097308202</v>
      </c>
      <c r="R57">
        <v>0.30861803361868301</v>
      </c>
    </row>
    <row r="58" spans="2:20">
      <c r="B58" t="s">
        <v>64</v>
      </c>
      <c r="C58">
        <v>0.41039699850935701</v>
      </c>
      <c r="D58">
        <v>0.41060889156548203</v>
      </c>
      <c r="E58">
        <v>0.40669498540516802</v>
      </c>
      <c r="F58">
        <v>0.40550411333453201</v>
      </c>
      <c r="G58">
        <v>0.39505708732234901</v>
      </c>
      <c r="H58">
        <v>0.37994316937023997</v>
      </c>
      <c r="I58">
        <v>0.367289987091452</v>
      </c>
      <c r="J58">
        <v>0.34734247472817398</v>
      </c>
      <c r="K58">
        <v>0.347991586889767</v>
      </c>
      <c r="L58">
        <v>0.31909838498216497</v>
      </c>
      <c r="M58">
        <v>0.31226088808971902</v>
      </c>
      <c r="N58">
        <v>0.27044265443200299</v>
      </c>
      <c r="O58">
        <v>0.25061214404496501</v>
      </c>
      <c r="P58">
        <v>0.213819710170846</v>
      </c>
      <c r="Q58">
        <v>0.17176573014646701</v>
      </c>
      <c r="R58">
        <v>0.14350335623358301</v>
      </c>
    </row>
    <row r="59" spans="2:20">
      <c r="B59" t="s">
        <v>66</v>
      </c>
      <c r="C59">
        <v>0.49765081529772798</v>
      </c>
      <c r="D59">
        <v>0.501253316179049</v>
      </c>
      <c r="E59">
        <v>0.50628771990285204</v>
      </c>
      <c r="F59">
        <v>0.49079109949141198</v>
      </c>
      <c r="G59">
        <v>0.49419821671064501</v>
      </c>
      <c r="H59">
        <v>0.50626052322279202</v>
      </c>
      <c r="I59">
        <v>0.49560526542349698</v>
      </c>
      <c r="J59">
        <v>0.46874660237164201</v>
      </c>
      <c r="K59">
        <v>0.50718121172333896</v>
      </c>
      <c r="L59">
        <v>0.47733458030279702</v>
      </c>
      <c r="M59">
        <v>0.46155620886376503</v>
      </c>
      <c r="N59">
        <v>0.42945007376351102</v>
      </c>
      <c r="O59">
        <v>0.39144352185327302</v>
      </c>
      <c r="P59">
        <v>0.347533157027482</v>
      </c>
      <c r="Q59">
        <v>0.299281925098207</v>
      </c>
      <c r="R59">
        <v>0.28441798006241298</v>
      </c>
    </row>
    <row r="60" spans="2:20">
      <c r="B60" t="s">
        <v>67</v>
      </c>
      <c r="C60">
        <v>0.52883244148448305</v>
      </c>
      <c r="D60">
        <v>0.52407577742204903</v>
      </c>
      <c r="E60">
        <v>0.52097329342385801</v>
      </c>
      <c r="F60">
        <v>0.47079746917522303</v>
      </c>
      <c r="G60">
        <v>0.46365129274670502</v>
      </c>
      <c r="H60">
        <v>0.44783210125588802</v>
      </c>
      <c r="I60">
        <v>0.43617528651714099</v>
      </c>
      <c r="J60">
        <v>0.43602078995863702</v>
      </c>
      <c r="K60">
        <v>0.41808958953363301</v>
      </c>
      <c r="L60">
        <v>0.41248062826097198</v>
      </c>
      <c r="M60">
        <v>0.41261795543249802</v>
      </c>
      <c r="N60">
        <v>0.39610576916200801</v>
      </c>
      <c r="O60">
        <v>0.33496754695238201</v>
      </c>
      <c r="P60">
        <v>0.33779760974085299</v>
      </c>
      <c r="Q60">
        <v>0.28004095125002898</v>
      </c>
      <c r="R60">
        <v>0.25719534754580298</v>
      </c>
    </row>
    <row r="61" spans="2:20">
      <c r="B61" t="s">
        <v>68</v>
      </c>
      <c r="C61">
        <v>0.50735493229182305</v>
      </c>
      <c r="D61">
        <v>0.49990370434623399</v>
      </c>
      <c r="E61">
        <v>0.50169919629357196</v>
      </c>
      <c r="F61">
        <v>0.50568813457020401</v>
      </c>
      <c r="G61">
        <v>0.49843340486500098</v>
      </c>
      <c r="H61">
        <v>0.50322694095787102</v>
      </c>
      <c r="I61">
        <v>0.49392070719056103</v>
      </c>
      <c r="J61">
        <v>0.50189213469229599</v>
      </c>
      <c r="K61">
        <v>0.51252742641949101</v>
      </c>
      <c r="L61">
        <v>0.48542674323034501</v>
      </c>
      <c r="M61">
        <v>0.46475180343573902</v>
      </c>
      <c r="N61">
        <v>0.39872243815474301</v>
      </c>
      <c r="O61">
        <v>0.37002835653641603</v>
      </c>
      <c r="P61">
        <v>0.41666030619227101</v>
      </c>
      <c r="Q61">
        <v>0.35147954063151898</v>
      </c>
      <c r="R61">
        <v>0.24242153700431801</v>
      </c>
    </row>
    <row r="62" spans="2:20">
      <c r="C62">
        <v>0.45269802894694799</v>
      </c>
      <c r="D62">
        <v>0.44819741555915898</v>
      </c>
      <c r="E62">
        <v>0.44607156711424301</v>
      </c>
      <c r="F62">
        <v>0.43657242095078802</v>
      </c>
      <c r="G62">
        <v>0.43123667813743599</v>
      </c>
      <c r="H62">
        <v>0.425580120740226</v>
      </c>
      <c r="I62">
        <v>0.42234309184258401</v>
      </c>
      <c r="J62">
        <v>0.41174782968346302</v>
      </c>
      <c r="K62">
        <v>0.40835347233033698</v>
      </c>
      <c r="L62">
        <v>0.39206975634088398</v>
      </c>
      <c r="M62">
        <v>0.37978492707163303</v>
      </c>
      <c r="N62">
        <v>0.35692012808152102</v>
      </c>
      <c r="O62">
        <v>0.33482387618307902</v>
      </c>
      <c r="P62">
        <v>0.31765466432894601</v>
      </c>
      <c r="Q62">
        <v>0.28014068501407302</v>
      </c>
      <c r="R62">
        <v>0.228628678835509</v>
      </c>
      <c r="S62">
        <f>MAX(C62:R62)</f>
        <v>0.45269802894694799</v>
      </c>
      <c r="T62">
        <f>MIN(C62:R62)</f>
        <v>0.228628678835509</v>
      </c>
    </row>
    <row r="63" spans="2:20">
      <c r="C63">
        <f>(C62-T62)/(S62-T62)</f>
        <v>1</v>
      </c>
      <c r="D63">
        <f>(D62-T62)/(S62-T62)</f>
        <v>0.97991419448688244</v>
      </c>
      <c r="E63">
        <f>(E62-T62)/(S62-T62)</f>
        <v>0.97042673694813963</v>
      </c>
      <c r="F63">
        <f>(F62-T62)/(S62-T62)</f>
        <v>0.92803295949160369</v>
      </c>
      <c r="G63">
        <f>(G62-T62)/(S62-T62)</f>
        <v>0.90422005152048512</v>
      </c>
      <c r="H63">
        <f>(H62-T62)/(S62-T62)</f>
        <v>0.87897537885821897</v>
      </c>
      <c r="I63">
        <f>(I62-T62)/(S62-T62)</f>
        <v>0.86452882962677757</v>
      </c>
      <c r="J63">
        <f>(J62-T62)/(S62-T62)</f>
        <v>0.81724319170328852</v>
      </c>
      <c r="K63">
        <f>(K62-T62)/(S62-T62)</f>
        <v>0.80209450067777399</v>
      </c>
      <c r="L63">
        <f>(L62-T62)/(S62-T62)</f>
        <v>0.72942183937289484</v>
      </c>
      <c r="M63">
        <f>(M62-T62)/(S62-T62)</f>
        <v>0.67459582562696663</v>
      </c>
      <c r="N63">
        <f>(N62-T62)/(S62-T62)</f>
        <v>0.57255242264150519</v>
      </c>
      <c r="O63">
        <f>(O62-T62)/(S62-T62)</f>
        <v>0.47393897154945436</v>
      </c>
      <c r="P63">
        <f>(P62-T62)/(S62-T62)</f>
        <v>0.39731442720372373</v>
      </c>
      <c r="Q63">
        <f>(Q62-T62)/(S62-T62)</f>
        <v>0.22989313867757891</v>
      </c>
      <c r="R63">
        <f>(R62-T62)/(S62-T62)</f>
        <v>0</v>
      </c>
    </row>
    <row r="64" spans="2:20">
      <c r="B64" t="s">
        <v>72</v>
      </c>
      <c r="C64">
        <v>0.99471183469817304</v>
      </c>
      <c r="D64">
        <v>0.70565706046768573</v>
      </c>
      <c r="E64">
        <v>0.58580442792117515</v>
      </c>
      <c r="F64">
        <v>0.48607476101164671</v>
      </c>
      <c r="G64">
        <v>0.35373944898289267</v>
      </c>
      <c r="H64">
        <v>0.29439699186059731</v>
      </c>
      <c r="I64">
        <v>0.23034837096908978</v>
      </c>
      <c r="J64">
        <v>0.19530143414342105</v>
      </c>
      <c r="K64">
        <v>0.15910134167752266</v>
      </c>
      <c r="L64">
        <v>0.14000000000000001</v>
      </c>
      <c r="M64">
        <v>0.13</v>
      </c>
      <c r="N64">
        <v>0.11</v>
      </c>
      <c r="O64">
        <v>8.0108026233136065E-2</v>
      </c>
      <c r="P64">
        <v>3.621638347066225E-2</v>
      </c>
      <c r="Q64">
        <v>2.6876964561009631E-2</v>
      </c>
      <c r="R64">
        <v>1.8291093820670845E-2</v>
      </c>
    </row>
    <row r="65" spans="2:18">
      <c r="B65" t="s">
        <v>71</v>
      </c>
      <c r="C65">
        <v>1</v>
      </c>
      <c r="D65">
        <v>0.45760802819468493</v>
      </c>
      <c r="E65">
        <v>0.27247223804209419</v>
      </c>
      <c r="F65">
        <v>0.18745342774491214</v>
      </c>
      <c r="G65">
        <v>0.12450111970332414</v>
      </c>
      <c r="H65">
        <v>9.0446758670898686E-2</v>
      </c>
      <c r="I65">
        <v>6.8103216983597226E-2</v>
      </c>
      <c r="J65">
        <v>6.358958852678212E-2</v>
      </c>
      <c r="K65">
        <v>5.1509767466542324E-2</v>
      </c>
      <c r="L65">
        <v>4.6608886035669629E-2</v>
      </c>
      <c r="M65">
        <v>3.7447225593863147E-2</v>
      </c>
      <c r="N65">
        <v>2.8994100896620363E-2</v>
      </c>
      <c r="O65">
        <v>2.0319809138268551E-2</v>
      </c>
      <c r="P65">
        <v>1.2946830121637489E-2</v>
      </c>
      <c r="Q65">
        <v>5.6494381289731253E-3</v>
      </c>
      <c r="R65">
        <v>4.1382148854770002E-3</v>
      </c>
    </row>
  </sheetData>
  <pageMargins left="0.7" right="0.7" top="0.75" bottom="0.75" header="0.3" footer="0.3"/>
  <pageSetup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A1:U62"/>
  <sheetViews>
    <sheetView topLeftCell="A30" workbookViewId="0">
      <selection activeCell="C44" sqref="C44:R44"/>
    </sheetView>
  </sheetViews>
  <sheetFormatPr defaultRowHeight="15"/>
  <cols>
    <col min="3" max="3" width="12.7109375" bestFit="1" customWidth="1"/>
  </cols>
  <sheetData>
    <row r="1" spans="1:18">
      <c r="A1" t="s">
        <v>71</v>
      </c>
      <c r="B1" t="s">
        <v>69</v>
      </c>
      <c r="C1">
        <v>9.7023940260860595</v>
      </c>
      <c r="D1">
        <v>7.4882091391270702</v>
      </c>
      <c r="E1">
        <v>6.24758188153801</v>
      </c>
      <c r="F1">
        <v>5.7321961054093498</v>
      </c>
      <c r="G1">
        <v>5.4756448159742597</v>
      </c>
      <c r="H1">
        <v>4.5996139495709798</v>
      </c>
      <c r="I1">
        <v>4.7352731293633896</v>
      </c>
      <c r="J1">
        <v>4.09342293497137</v>
      </c>
      <c r="K1">
        <v>4.0773255434701703</v>
      </c>
      <c r="L1">
        <v>4.1297141173140499</v>
      </c>
      <c r="M1">
        <v>3.98684647526375</v>
      </c>
      <c r="N1">
        <v>3.9239587152077502</v>
      </c>
      <c r="O1">
        <v>3.9915280805319799</v>
      </c>
      <c r="P1">
        <v>3.87310535973169</v>
      </c>
      <c r="Q1">
        <v>3.7477652431895998</v>
      </c>
      <c r="R1">
        <v>3.80098374054421</v>
      </c>
    </row>
    <row r="2" spans="1:18">
      <c r="B2" t="s">
        <v>2</v>
      </c>
      <c r="C2">
        <v>6.9899333225322602</v>
      </c>
      <c r="D2">
        <v>5.4126740407648999</v>
      </c>
      <c r="E2">
        <v>4.0903537536600902</v>
      </c>
      <c r="F2">
        <v>3.56512111075171</v>
      </c>
      <c r="G2">
        <v>3.4031333218294901</v>
      </c>
      <c r="H2">
        <v>3.3037950924609798</v>
      </c>
      <c r="I2">
        <v>3.1658901048856398</v>
      </c>
      <c r="J2">
        <v>3.14787819582682</v>
      </c>
      <c r="K2">
        <v>2.9870620334075602</v>
      </c>
      <c r="L2">
        <v>3.00422847357608</v>
      </c>
      <c r="M2">
        <v>2.9970881495261801</v>
      </c>
      <c r="N2">
        <v>2.9359261893632902</v>
      </c>
      <c r="O2">
        <v>2.88990149231104</v>
      </c>
      <c r="P2">
        <v>2.8342616153621201</v>
      </c>
      <c r="Q2">
        <v>2.7136295140729798</v>
      </c>
      <c r="R2">
        <v>2.6905468318824601</v>
      </c>
    </row>
    <row r="3" spans="1:18">
      <c r="B3" t="s">
        <v>3</v>
      </c>
      <c r="C3">
        <v>6.1839711939255997</v>
      </c>
      <c r="D3">
        <v>3.9765383202959401</v>
      </c>
      <c r="E3">
        <v>3.1592598928390601</v>
      </c>
      <c r="F3">
        <v>2.7138118511244902</v>
      </c>
      <c r="G3">
        <v>2.5090802860431198</v>
      </c>
      <c r="H3">
        <v>2.4408568336032799</v>
      </c>
      <c r="I3">
        <v>2.1788610768516099</v>
      </c>
      <c r="J3">
        <v>2.4212419570291099</v>
      </c>
      <c r="K3">
        <v>2.2269338016325699</v>
      </c>
      <c r="L3">
        <v>2.3401043492243301</v>
      </c>
      <c r="M3">
        <v>2.2388512599978898</v>
      </c>
      <c r="N3">
        <v>2.21859248328354</v>
      </c>
      <c r="O3">
        <v>2.11233065743306</v>
      </c>
      <c r="P3">
        <v>2.1269212299543701</v>
      </c>
      <c r="Q3">
        <v>2.0695979553227302</v>
      </c>
      <c r="R3">
        <v>2.0338574962481699</v>
      </c>
    </row>
    <row r="4" spans="1:18">
      <c r="B4" t="s">
        <v>46</v>
      </c>
      <c r="C4">
        <v>6.3069896089291202</v>
      </c>
      <c r="D4">
        <v>4.2913158698962803</v>
      </c>
      <c r="E4">
        <v>3.8664555871406798</v>
      </c>
      <c r="F4">
        <v>3.44342791107626</v>
      </c>
      <c r="G4">
        <v>2.8667143778564901</v>
      </c>
      <c r="H4">
        <v>2.8356964787277499</v>
      </c>
      <c r="I4">
        <v>2.6697588360900202</v>
      </c>
      <c r="J4">
        <v>2.6285164009023299</v>
      </c>
      <c r="K4">
        <v>2.6152424544810899</v>
      </c>
      <c r="L4">
        <v>2.5164639060288998</v>
      </c>
      <c r="M4">
        <v>2.5513032350990099</v>
      </c>
      <c r="N4">
        <v>2.5000356039724601</v>
      </c>
      <c r="O4">
        <v>2.4565828744605702</v>
      </c>
      <c r="P4">
        <v>2.4925136347945398</v>
      </c>
      <c r="Q4">
        <v>2.52808998879352</v>
      </c>
      <c r="R4">
        <v>2.5270986214860902</v>
      </c>
    </row>
    <row r="5" spans="1:18">
      <c r="B5" t="s">
        <v>63</v>
      </c>
      <c r="C5">
        <v>6.7442934981057796</v>
      </c>
      <c r="D5">
        <v>3.8689769178198401</v>
      </c>
      <c r="E5">
        <v>3.49368403531731</v>
      </c>
      <c r="F5">
        <v>2.8964563792128599</v>
      </c>
      <c r="G5">
        <v>2.8395304667972101</v>
      </c>
      <c r="H5">
        <v>2.6504557489445202</v>
      </c>
      <c r="I5">
        <v>2.5255452030237602</v>
      </c>
      <c r="J5">
        <v>2.5152880453529098</v>
      </c>
      <c r="K5">
        <v>2.4582742102724202</v>
      </c>
      <c r="L5">
        <v>2.5030139957250599</v>
      </c>
      <c r="M5">
        <v>2.46403585809901</v>
      </c>
      <c r="N5">
        <v>2.45935538383935</v>
      </c>
      <c r="O5">
        <v>2.4742312650039602</v>
      </c>
      <c r="P5">
        <v>2.42125136317464</v>
      </c>
      <c r="Q5">
        <v>2.4055318229621299</v>
      </c>
      <c r="R5">
        <v>2.4346422472979299</v>
      </c>
    </row>
    <row r="6" spans="1:18">
      <c r="B6" t="s">
        <v>65</v>
      </c>
      <c r="C6">
        <v>9.2299212095273298</v>
      </c>
      <c r="D6">
        <v>5.2937566879480196</v>
      </c>
      <c r="E6">
        <v>4.8192059459281804</v>
      </c>
      <c r="F6">
        <v>4.2693970174391298</v>
      </c>
      <c r="G6">
        <v>3.6308105677364999</v>
      </c>
      <c r="H6">
        <v>3.5667843354347699</v>
      </c>
      <c r="I6">
        <v>3.4634551990557401</v>
      </c>
      <c r="J6">
        <v>3.5295907059096998</v>
      </c>
      <c r="K6">
        <v>3.43464051309777</v>
      </c>
      <c r="L6">
        <v>3.3729088208726199</v>
      </c>
      <c r="M6">
        <v>3.21327030250107</v>
      </c>
      <c r="N6">
        <v>3.05415346795056</v>
      </c>
      <c r="O6">
        <v>3.0027023531751902</v>
      </c>
      <c r="P6">
        <v>2.7509518420983801</v>
      </c>
      <c r="Q6">
        <v>2.6988963928649601</v>
      </c>
      <c r="R6">
        <v>2.67439986088189</v>
      </c>
    </row>
    <row r="7" spans="1:18">
      <c r="B7" t="s">
        <v>64</v>
      </c>
      <c r="C7">
        <v>6.26910822798519</v>
      </c>
      <c r="D7">
        <v>3.5691698617075001</v>
      </c>
      <c r="E7">
        <v>2.6725015678338502</v>
      </c>
      <c r="F7">
        <v>2.3709775520493599</v>
      </c>
      <c r="G7">
        <v>1.76103876739151</v>
      </c>
      <c r="H7">
        <v>1.5395100723436399</v>
      </c>
      <c r="I7">
        <v>1.4307187351140001</v>
      </c>
      <c r="J7">
        <v>1.4236213795717501</v>
      </c>
      <c r="K7">
        <v>1.6174824962194401</v>
      </c>
      <c r="L7">
        <v>1.32621348424077</v>
      </c>
      <c r="M7">
        <v>1.33923268048762</v>
      </c>
      <c r="N7">
        <v>1.3629224789926999</v>
      </c>
      <c r="O7">
        <v>1.36452909157765</v>
      </c>
      <c r="P7">
        <v>1.3451037548957601</v>
      </c>
      <c r="Q7">
        <v>1.33014056392184</v>
      </c>
      <c r="R7">
        <v>1.30084931056536</v>
      </c>
    </row>
    <row r="8" spans="1:18">
      <c r="B8" t="s">
        <v>66</v>
      </c>
      <c r="C8">
        <v>5.6188506640764304</v>
      </c>
      <c r="D8">
        <v>3.2421529398089599</v>
      </c>
      <c r="E8">
        <v>2.6757267421910198</v>
      </c>
      <c r="F8">
        <v>2.4038209121384599</v>
      </c>
      <c r="G8">
        <v>2.1017044080349399</v>
      </c>
      <c r="H8">
        <v>2.0754052335626101</v>
      </c>
      <c r="I8">
        <v>2.0837834264962001</v>
      </c>
      <c r="J8">
        <v>2.1054057128423498</v>
      </c>
      <c r="K8">
        <v>1.86241091501232</v>
      </c>
      <c r="L8">
        <v>1.942992606437</v>
      </c>
      <c r="M8">
        <v>1.9421135646671801</v>
      </c>
      <c r="N8">
        <v>1.9278245201876301</v>
      </c>
      <c r="O8">
        <v>1.83991377258592</v>
      </c>
      <c r="P8">
        <v>1.8478568029693501</v>
      </c>
      <c r="Q8">
        <v>1.8150120511769301</v>
      </c>
      <c r="R8">
        <v>1.7978385689398499</v>
      </c>
    </row>
    <row r="9" spans="1:18">
      <c r="B9" t="s">
        <v>67</v>
      </c>
      <c r="C9">
        <v>7.6601602648854801</v>
      </c>
      <c r="D9">
        <v>4.7598668030749298</v>
      </c>
      <c r="E9">
        <v>2.9542735360536798</v>
      </c>
      <c r="F9">
        <v>2.6860570575068698</v>
      </c>
      <c r="G9">
        <v>2.53911507169239</v>
      </c>
      <c r="H9">
        <v>2.3018904974985901</v>
      </c>
      <c r="I9">
        <v>2.3587941347003398</v>
      </c>
      <c r="J9">
        <v>2.3704798081410501</v>
      </c>
      <c r="K9">
        <v>2.3243590416996902</v>
      </c>
      <c r="L9">
        <v>2.2590469801755999</v>
      </c>
      <c r="M9">
        <v>2.25716823604483</v>
      </c>
      <c r="N9">
        <v>2.1704824103408402</v>
      </c>
      <c r="O9">
        <v>2.1459588229492699</v>
      </c>
      <c r="P9">
        <v>2.1522696167882498</v>
      </c>
      <c r="Q9">
        <v>2.1919989081948601</v>
      </c>
      <c r="R9">
        <v>2.18527553626001</v>
      </c>
    </row>
    <row r="10" spans="1:18">
      <c r="B10" t="s">
        <v>68</v>
      </c>
      <c r="C10">
        <v>7.9119455077658696</v>
      </c>
      <c r="D10">
        <v>4.2119569782980699</v>
      </c>
      <c r="E10">
        <v>3.02145084929538</v>
      </c>
      <c r="F10">
        <v>2.8066925117832899</v>
      </c>
      <c r="G10">
        <v>2.73820053871132</v>
      </c>
      <c r="H10">
        <v>2.7654858738007699</v>
      </c>
      <c r="I10">
        <v>2.4815747493578799</v>
      </c>
      <c r="J10">
        <v>2.5190340065208501</v>
      </c>
      <c r="K10">
        <v>2.7207906479377399</v>
      </c>
      <c r="L10">
        <v>2.5806229261518698</v>
      </c>
      <c r="M10">
        <v>2.4755099382561001</v>
      </c>
      <c r="N10">
        <v>2.4816845869732398</v>
      </c>
      <c r="O10">
        <v>2.37677497556894</v>
      </c>
      <c r="P10">
        <v>2.3882752076040998</v>
      </c>
      <c r="Q10">
        <v>2.3724333239734099</v>
      </c>
      <c r="R10">
        <v>2.36056072793426</v>
      </c>
    </row>
    <row r="11" spans="1:18">
      <c r="B11" t="s">
        <v>87</v>
      </c>
      <c r="C11">
        <v>7.2617567523819098</v>
      </c>
      <c r="D11">
        <v>4.6114617558741502</v>
      </c>
      <c r="E11">
        <v>3.70004937917972</v>
      </c>
      <c r="F11">
        <v>3.28879584084918</v>
      </c>
      <c r="G11">
        <v>2.9864972622067198</v>
      </c>
      <c r="H11">
        <v>2.8079494115947901</v>
      </c>
      <c r="I11">
        <v>2.7093654594938599</v>
      </c>
      <c r="J11">
        <v>2.6754479147068202</v>
      </c>
      <c r="K11">
        <v>2.6324521657230799</v>
      </c>
      <c r="L11">
        <v>2.59753096597463</v>
      </c>
      <c r="M11">
        <v>2.54654196999426</v>
      </c>
      <c r="N11">
        <v>2.5034935840111401</v>
      </c>
      <c r="O11">
        <v>2.4654453385597601</v>
      </c>
      <c r="P11">
        <v>2.4232510427373199</v>
      </c>
      <c r="Q11">
        <v>2.3873095764472998</v>
      </c>
      <c r="R11">
        <v>2.3806052942040301</v>
      </c>
    </row>
    <row r="12" spans="1:18">
      <c r="B12" t="s">
        <v>88</v>
      </c>
    </row>
    <row r="29" spans="1:21">
      <c r="A29" t="s">
        <v>72</v>
      </c>
      <c r="B29" t="s">
        <v>69</v>
      </c>
      <c r="C29">
        <v>0.61886746766952605</v>
      </c>
      <c r="D29">
        <v>0.63896993743971897</v>
      </c>
      <c r="E29">
        <v>0.59942256617038503</v>
      </c>
      <c r="F29">
        <v>0.66396452920189897</v>
      </c>
      <c r="G29">
        <v>0.65935809972954396</v>
      </c>
      <c r="H29">
        <v>0.75236125496047601</v>
      </c>
      <c r="I29">
        <v>0.79744511073522195</v>
      </c>
      <c r="J29">
        <v>0.87770685963820005</v>
      </c>
      <c r="K29">
        <v>0.96837344634633704</v>
      </c>
      <c r="L29">
        <v>0.96770501934629305</v>
      </c>
      <c r="M29">
        <v>0.98844525006342898</v>
      </c>
      <c r="N29">
        <v>0.97073585981400601</v>
      </c>
      <c r="O29">
        <v>0.94769574212334096</v>
      </c>
      <c r="P29">
        <v>1.0191105471497901</v>
      </c>
      <c r="Q29">
        <v>1.0513056463489501</v>
      </c>
      <c r="R29">
        <v>1.0291420166416401</v>
      </c>
      <c r="T29">
        <f>F29*0.9</f>
        <v>0.59756807628170905</v>
      </c>
      <c r="U29">
        <f>G29*1.03</f>
        <v>0.67913884272143032</v>
      </c>
    </row>
    <row r="30" spans="1:21">
      <c r="B30" t="s">
        <v>2</v>
      </c>
      <c r="C30">
        <v>0.56799508262041698</v>
      </c>
      <c r="D30">
        <v>0.73782956963910795</v>
      </c>
      <c r="E30">
        <v>0.82841019991545595</v>
      </c>
      <c r="F30">
        <v>0.95340447889123303</v>
      </c>
      <c r="G30">
        <v>1.00706983782943</v>
      </c>
      <c r="H30">
        <v>1.0342405519451501</v>
      </c>
      <c r="I30">
        <v>1.02681383674879</v>
      </c>
      <c r="J30">
        <v>1.0134913184123899</v>
      </c>
      <c r="K30">
        <v>1.1474811713394899</v>
      </c>
      <c r="L30">
        <v>1.1383456597853301</v>
      </c>
      <c r="M30">
        <v>1.12089063144226</v>
      </c>
      <c r="N30">
        <v>1.1812981841990999</v>
      </c>
      <c r="O30">
        <v>1.20440117792351</v>
      </c>
      <c r="P30">
        <v>1.2426978048951201</v>
      </c>
      <c r="Q30">
        <v>1.28016634641629</v>
      </c>
      <c r="R30">
        <v>1.2880430222741299</v>
      </c>
      <c r="T30">
        <f t="shared" ref="T30:T39" si="0">F30*0.9</f>
        <v>0.85806403100210971</v>
      </c>
      <c r="U30">
        <f t="shared" ref="U30:U39" si="1">G30*1.03</f>
        <v>1.037281932964313</v>
      </c>
    </row>
    <row r="31" spans="1:21">
      <c r="B31" t="s">
        <v>3</v>
      </c>
      <c r="C31">
        <v>0.45992944211117098</v>
      </c>
      <c r="D31">
        <v>0.75655323272185204</v>
      </c>
      <c r="E31">
        <v>0.78786925006743602</v>
      </c>
      <c r="F31">
        <v>0.791421775259327</v>
      </c>
      <c r="G31">
        <v>0.79686202367824599</v>
      </c>
      <c r="H31">
        <v>0.80999205554315601</v>
      </c>
      <c r="I31">
        <v>0.82181254565915496</v>
      </c>
      <c r="J31">
        <v>0.849833551969292</v>
      </c>
      <c r="K31">
        <v>0.87114994957861702</v>
      </c>
      <c r="L31">
        <v>0.88730242944368098</v>
      </c>
      <c r="M31">
        <v>0.86354352840537396</v>
      </c>
      <c r="N31">
        <v>0.91777444599858005</v>
      </c>
      <c r="O31">
        <v>0.94854179782723402</v>
      </c>
      <c r="P31">
        <v>0.945306836226529</v>
      </c>
      <c r="Q31">
        <v>0.96460243766814902</v>
      </c>
      <c r="R31">
        <v>0.97178948541805299</v>
      </c>
      <c r="T31">
        <f t="shared" si="0"/>
        <v>0.71227959773339433</v>
      </c>
      <c r="U31">
        <f t="shared" si="1"/>
        <v>0.82076788438859338</v>
      </c>
    </row>
    <row r="32" spans="1:21">
      <c r="B32" t="s">
        <v>46</v>
      </c>
      <c r="C32">
        <v>0.51912045483860603</v>
      </c>
      <c r="D32">
        <v>0.65575070893852305</v>
      </c>
      <c r="E32">
        <v>0.93740422455309103</v>
      </c>
      <c r="F32">
        <v>0.93324663262586205</v>
      </c>
      <c r="G32">
        <v>0.88743423953480705</v>
      </c>
      <c r="H32">
        <v>0.86890297129512895</v>
      </c>
      <c r="I32">
        <v>0.853977866598984</v>
      </c>
      <c r="J32">
        <v>0.83234214064285195</v>
      </c>
      <c r="K32">
        <v>0.89900619711776097</v>
      </c>
      <c r="L32">
        <v>0.91129883338245299</v>
      </c>
      <c r="M32">
        <v>0.88624291206679895</v>
      </c>
      <c r="N32">
        <v>0.87815556362251701</v>
      </c>
      <c r="O32">
        <v>0.93912593282261403</v>
      </c>
      <c r="P32">
        <v>0.97858142811122395</v>
      </c>
      <c r="Q32">
        <v>0.98233536813668998</v>
      </c>
      <c r="R32">
        <v>0.99279284796327205</v>
      </c>
      <c r="T32">
        <f t="shared" si="0"/>
        <v>0.8399219693632759</v>
      </c>
      <c r="U32">
        <f t="shared" si="1"/>
        <v>0.9140572667208513</v>
      </c>
    </row>
    <row r="33" spans="2:21">
      <c r="B33" t="s">
        <v>63</v>
      </c>
      <c r="C33">
        <v>0.49788033141306198</v>
      </c>
      <c r="D33">
        <v>0.75874749864268598</v>
      </c>
      <c r="E33">
        <v>0.83161594041932296</v>
      </c>
      <c r="F33">
        <v>0.80768257614029504</v>
      </c>
      <c r="G33">
        <v>0.85460032219055304</v>
      </c>
      <c r="H33">
        <v>0.90991572494841599</v>
      </c>
      <c r="I33">
        <v>1.0522216718781301</v>
      </c>
      <c r="J33">
        <v>1.0777496737682699</v>
      </c>
      <c r="K33">
        <v>1.07249447687189</v>
      </c>
      <c r="L33">
        <v>1.0851504975391699</v>
      </c>
      <c r="M33">
        <v>1.07279514211352</v>
      </c>
      <c r="N33">
        <v>1.10138020879085</v>
      </c>
      <c r="O33">
        <v>1.1274504720229099</v>
      </c>
      <c r="P33">
        <v>1.1271152539409901</v>
      </c>
      <c r="Q33">
        <v>1.1424652668155999</v>
      </c>
      <c r="R33">
        <v>1.1458405097516</v>
      </c>
      <c r="T33">
        <f t="shared" si="0"/>
        <v>0.72691431852626553</v>
      </c>
      <c r="U33">
        <f t="shared" si="1"/>
        <v>0.88023833185626965</v>
      </c>
    </row>
    <row r="34" spans="2:21">
      <c r="B34" t="s">
        <v>65</v>
      </c>
      <c r="C34">
        <v>0.49072741783180102</v>
      </c>
      <c r="D34">
        <v>0.56131919960962695</v>
      </c>
      <c r="E34">
        <v>0.585047199022803</v>
      </c>
      <c r="F34">
        <v>0.756714835220202</v>
      </c>
      <c r="G34">
        <v>0.78333941917759897</v>
      </c>
      <c r="H34">
        <v>0.79871937946664495</v>
      </c>
      <c r="I34">
        <v>0.84483561956156294</v>
      </c>
      <c r="J34">
        <v>0.807542611487993</v>
      </c>
      <c r="K34">
        <v>0.83346263917004804</v>
      </c>
      <c r="L34">
        <v>0.82922969242726696</v>
      </c>
      <c r="M34">
        <v>0.85695533851282202</v>
      </c>
      <c r="N34">
        <v>0.86822161760835603</v>
      </c>
      <c r="O34">
        <v>0.85612483165521203</v>
      </c>
      <c r="P34">
        <v>0.85109025473522903</v>
      </c>
      <c r="Q34">
        <v>0.84037884799528195</v>
      </c>
      <c r="R34">
        <v>0.84912861303894005</v>
      </c>
      <c r="T34">
        <f t="shared" si="0"/>
        <v>0.68104335169818186</v>
      </c>
      <c r="U34">
        <f t="shared" si="1"/>
        <v>0.80683960175292702</v>
      </c>
    </row>
    <row r="35" spans="2:21">
      <c r="B35" t="s">
        <v>64</v>
      </c>
      <c r="C35">
        <v>0.36210255201597003</v>
      </c>
      <c r="D35">
        <v>0.60392648638482604</v>
      </c>
      <c r="E35">
        <v>0.65458146271592599</v>
      </c>
      <c r="F35">
        <v>0.880715952848661</v>
      </c>
      <c r="G35">
        <v>0.99811256635925805</v>
      </c>
      <c r="H35">
        <v>1.1005099541610099</v>
      </c>
      <c r="I35">
        <v>1.1301195499829799</v>
      </c>
      <c r="J35">
        <v>1.1399755284064199</v>
      </c>
      <c r="K35">
        <v>1.1299878444554801</v>
      </c>
      <c r="L35">
        <v>1.18685792468917</v>
      </c>
      <c r="M35">
        <v>1.17987860807376</v>
      </c>
      <c r="N35">
        <v>1.1727306096935399</v>
      </c>
      <c r="O35">
        <v>1.16560154551436</v>
      </c>
      <c r="P35">
        <v>1.16964485875019</v>
      </c>
      <c r="Q35">
        <v>1.1491422522571899</v>
      </c>
      <c r="R35">
        <v>1.1558381173571901</v>
      </c>
      <c r="T35">
        <f t="shared" si="0"/>
        <v>0.79264435756379492</v>
      </c>
      <c r="U35">
        <f t="shared" si="1"/>
        <v>1.0280559433500358</v>
      </c>
    </row>
    <row r="36" spans="2:21">
      <c r="B36" t="s">
        <v>66</v>
      </c>
      <c r="C36">
        <v>0.56380708274705904</v>
      </c>
      <c r="D36">
        <v>0.61727685135505195</v>
      </c>
      <c r="E36">
        <v>0.66771377685178102</v>
      </c>
      <c r="F36">
        <v>0.96257149671022402</v>
      </c>
      <c r="G36">
        <v>1.00745778839002</v>
      </c>
      <c r="H36">
        <v>1.0345327137174201</v>
      </c>
      <c r="I36">
        <v>1.0413637498275601</v>
      </c>
      <c r="J36">
        <v>1.0372445577251801</v>
      </c>
      <c r="K36">
        <v>1.1436340110415399</v>
      </c>
      <c r="L36">
        <v>1.0955596574506099</v>
      </c>
      <c r="M36">
        <v>1.1158768525035201</v>
      </c>
      <c r="N36">
        <v>1.12889678037932</v>
      </c>
      <c r="O36">
        <v>1.14711284487506</v>
      </c>
      <c r="P36">
        <v>1.21355262167153</v>
      </c>
      <c r="Q36">
        <v>1.1911663489845501</v>
      </c>
      <c r="R36">
        <v>1.21298143742922</v>
      </c>
      <c r="T36">
        <f t="shared" si="0"/>
        <v>0.86631434703920163</v>
      </c>
      <c r="U36">
        <f t="shared" si="1"/>
        <v>1.0376815220417206</v>
      </c>
    </row>
    <row r="37" spans="2:21">
      <c r="B37" t="s">
        <v>67</v>
      </c>
      <c r="C37">
        <v>0.50498896821867301</v>
      </c>
      <c r="D37">
        <v>0.64227213448212395</v>
      </c>
      <c r="E37">
        <v>0.67827460772680204</v>
      </c>
      <c r="F37">
        <v>0.697196410796593</v>
      </c>
      <c r="G37">
        <v>0.77388589350059001</v>
      </c>
      <c r="H37">
        <v>0.78006574816215601</v>
      </c>
      <c r="I37">
        <v>0.81874585998772098</v>
      </c>
      <c r="J37">
        <v>0.75400068320798497</v>
      </c>
      <c r="K37">
        <v>0.75712269193459303</v>
      </c>
      <c r="L37">
        <v>0.76467725895477201</v>
      </c>
      <c r="M37">
        <v>0.81292283649805397</v>
      </c>
      <c r="N37">
        <v>0.83118579074187304</v>
      </c>
      <c r="O37">
        <v>0.87801061045163298</v>
      </c>
      <c r="P37">
        <v>0.90851092986696802</v>
      </c>
      <c r="Q37">
        <v>0.91579085816304195</v>
      </c>
      <c r="R37">
        <v>0.90969164953872805</v>
      </c>
      <c r="T37">
        <f t="shared" si="0"/>
        <v>0.62747676971693367</v>
      </c>
      <c r="U37">
        <f t="shared" si="1"/>
        <v>0.79710247030560777</v>
      </c>
    </row>
    <row r="38" spans="2:21">
      <c r="B38" t="s">
        <v>68</v>
      </c>
      <c r="C38">
        <v>0.56229131487021999</v>
      </c>
      <c r="D38">
        <v>0.788669215688515</v>
      </c>
      <c r="E38">
        <v>0.83774812350699401</v>
      </c>
      <c r="F38">
        <v>0.86155774807450902</v>
      </c>
      <c r="G38">
        <v>0.89100146841919103</v>
      </c>
      <c r="H38">
        <v>1.0241358398037701</v>
      </c>
      <c r="I38">
        <v>1.05845878340039</v>
      </c>
      <c r="J38">
        <v>1.0626763557318299</v>
      </c>
      <c r="K38">
        <v>1.0387935845474601</v>
      </c>
      <c r="L38">
        <v>1.0265400345103799</v>
      </c>
      <c r="M38">
        <v>1.03464638797314</v>
      </c>
      <c r="N38">
        <v>1.0332557301859899</v>
      </c>
      <c r="O38">
        <v>1.05682686967788</v>
      </c>
      <c r="P38">
        <v>1.0454823715131301</v>
      </c>
      <c r="Q38">
        <v>1.0286702783086901</v>
      </c>
      <c r="R38">
        <v>1.0461253729014199</v>
      </c>
      <c r="T38">
        <f t="shared" si="0"/>
        <v>0.77540197326705818</v>
      </c>
      <c r="U38">
        <f t="shared" si="1"/>
        <v>0.91773151247176676</v>
      </c>
    </row>
    <row r="39" spans="2:21">
      <c r="C39">
        <v>0.51477101143365001</v>
      </c>
      <c r="D39">
        <v>0.67613148349020302</v>
      </c>
      <c r="E39">
        <v>0.740808735095</v>
      </c>
      <c r="F39">
        <v>0.83084764357688101</v>
      </c>
      <c r="G39">
        <v>0.86591216588092401</v>
      </c>
      <c r="H39">
        <v>0.91133761940033298</v>
      </c>
      <c r="I39">
        <v>0.944579459438049</v>
      </c>
      <c r="J39">
        <v>0.94525632809904203</v>
      </c>
      <c r="K39">
        <v>0.98615060124032095</v>
      </c>
      <c r="L39">
        <v>0.98926670075291301</v>
      </c>
      <c r="M39">
        <v>0.99321974876526897</v>
      </c>
      <c r="N39">
        <v>1.00836347910341</v>
      </c>
      <c r="O39">
        <v>1.02708918248938</v>
      </c>
      <c r="P39">
        <v>1.0501092906860701</v>
      </c>
      <c r="Q39">
        <v>1.0546023651094401</v>
      </c>
      <c r="R39">
        <v>1.06013730723142</v>
      </c>
      <c r="T39">
        <f t="shared" si="0"/>
        <v>0.74776287921919293</v>
      </c>
      <c r="U39">
        <f t="shared" si="1"/>
        <v>0.89188953085735179</v>
      </c>
    </row>
    <row r="40" spans="2:21">
      <c r="E40">
        <v>0.740808735095</v>
      </c>
      <c r="J40">
        <v>0.94525632809904203</v>
      </c>
      <c r="K40">
        <v>0.98615060124032095</v>
      </c>
      <c r="L40">
        <v>0.98926670075291301</v>
      </c>
      <c r="M40">
        <v>0.99321974876526897</v>
      </c>
      <c r="N40">
        <v>1.00836347910341</v>
      </c>
    </row>
    <row r="41" spans="2:21">
      <c r="E41">
        <v>0.76</v>
      </c>
      <c r="J41">
        <v>0.97</v>
      </c>
      <c r="K41">
        <v>0.98499999999999999</v>
      </c>
      <c r="L41">
        <v>1</v>
      </c>
      <c r="M41">
        <v>1.01</v>
      </c>
      <c r="N41">
        <v>1.02</v>
      </c>
    </row>
    <row r="44" spans="2:21">
      <c r="B44" t="s">
        <v>71</v>
      </c>
      <c r="C44">
        <v>7.2617567523819098</v>
      </c>
      <c r="D44">
        <v>4.6114617558741502</v>
      </c>
      <c r="E44">
        <v>3.70004937917972</v>
      </c>
      <c r="F44">
        <v>3.28879584084918</v>
      </c>
      <c r="G44">
        <v>2.9864972622067198</v>
      </c>
      <c r="H44">
        <v>2.8079494115947901</v>
      </c>
      <c r="I44">
        <v>2.7093654594938599</v>
      </c>
      <c r="J44">
        <v>2.6754479147068202</v>
      </c>
      <c r="K44">
        <v>2.6324521657230799</v>
      </c>
      <c r="L44">
        <v>2.59753096597463</v>
      </c>
      <c r="M44">
        <v>2.54654196999426</v>
      </c>
      <c r="N44">
        <v>2.5034935840111401</v>
      </c>
      <c r="O44">
        <v>2.4654453385597601</v>
      </c>
      <c r="P44">
        <v>2.4232510427373199</v>
      </c>
      <c r="Q44">
        <v>2.3873095764472998</v>
      </c>
      <c r="R44">
        <v>2.3806052942040301</v>
      </c>
    </row>
    <row r="45" spans="2:21">
      <c r="B45" t="s">
        <v>72</v>
      </c>
      <c r="C45">
        <v>0.51477101143365001</v>
      </c>
      <c r="D45">
        <v>0.67613148349020302</v>
      </c>
      <c r="E45">
        <v>0.740808735095</v>
      </c>
      <c r="F45">
        <v>0.83084764357688101</v>
      </c>
      <c r="G45">
        <v>0.86591216588092401</v>
      </c>
      <c r="H45">
        <v>0.91133761940033298</v>
      </c>
      <c r="I45">
        <v>0.944579459438049</v>
      </c>
      <c r="J45">
        <v>0.94525632809904203</v>
      </c>
      <c r="K45">
        <v>0.98615060124032095</v>
      </c>
      <c r="L45">
        <v>0.98926670075291301</v>
      </c>
      <c r="M45">
        <v>0.99321974876526897</v>
      </c>
      <c r="N45">
        <v>1.00836347910341</v>
      </c>
      <c r="O45">
        <v>1.02708918248938</v>
      </c>
      <c r="P45">
        <v>1.0501092906860701</v>
      </c>
      <c r="Q45">
        <v>1.0546023651094401</v>
      </c>
      <c r="R45">
        <v>1.06013730723142</v>
      </c>
    </row>
    <row r="46" spans="2:21">
      <c r="B46" t="s">
        <v>70</v>
      </c>
      <c r="C46">
        <f>(C11*C39)*3</f>
        <v>11.214425604626319</v>
      </c>
      <c r="D46">
        <f t="shared" ref="D46:R46" si="2">(D11*D39)*3</f>
        <v>9.3538634341725775</v>
      </c>
      <c r="E46">
        <f>(E11*E40)*3</f>
        <v>8.2230867011375057</v>
      </c>
      <c r="F46">
        <f t="shared" si="2"/>
        <v>8.1974648237249639</v>
      </c>
      <c r="G46">
        <f t="shared" si="2"/>
        <v>7.7581329381446125</v>
      </c>
      <c r="H46">
        <f t="shared" si="2"/>
        <v>7.676969796478085</v>
      </c>
      <c r="I46">
        <f t="shared" si="2"/>
        <v>7.6776328834464938</v>
      </c>
      <c r="J46">
        <f>(J11*J40)*3</f>
        <v>7.5869522156280231</v>
      </c>
      <c r="K46">
        <f>(K11*K40)*3</f>
        <v>7.7879828578926009</v>
      </c>
      <c r="L46">
        <f>(L11*L40)*3</f>
        <v>7.7089526664397479</v>
      </c>
      <c r="M46">
        <f>(M11*M40)*3</f>
        <v>7.587827326973736</v>
      </c>
      <c r="N46">
        <f>(N11*N40)*3</f>
        <v>7.5732945008596149</v>
      </c>
      <c r="O46">
        <f t="shared" si="2"/>
        <v>7.5966967117607904</v>
      </c>
      <c r="P46">
        <f t="shared" si="2"/>
        <v>7.634035300929499</v>
      </c>
      <c r="Q46">
        <f t="shared" si="2"/>
        <v>7.5529869767092137</v>
      </c>
      <c r="R46">
        <f t="shared" si="2"/>
        <v>7.5713054585349688</v>
      </c>
    </row>
    <row r="47" spans="2:21">
      <c r="B47" t="s">
        <v>73</v>
      </c>
      <c r="C47">
        <f>32 - C50</f>
        <v>10.135881796270823</v>
      </c>
      <c r="D47">
        <f t="shared" ref="D47:R47" si="3">32 - D50</f>
        <v>15.254933075314781</v>
      </c>
      <c r="E47">
        <f t="shared" si="3"/>
        <v>17.218326495044138</v>
      </c>
      <c r="F47">
        <f t="shared" si="3"/>
        <v>18.181296390755897</v>
      </c>
      <c r="G47">
        <f t="shared" si="3"/>
        <v>18.802434097468378</v>
      </c>
      <c r="H47">
        <f t="shared" si="3"/>
        <v>18.835176041777554</v>
      </c>
      <c r="I47">
        <f t="shared" si="3"/>
        <v>18.802476810342903</v>
      </c>
      <c r="J47">
        <f t="shared" si="3"/>
        <v>18.653926965933003</v>
      </c>
      <c r="K47">
        <f t="shared" si="3"/>
        <v>18.430997338209899</v>
      </c>
      <c r="L47">
        <f t="shared" si="3"/>
        <v>18.249769299948142</v>
      </c>
      <c r="M47">
        <f t="shared" si="3"/>
        <v>17.952710200508669</v>
      </c>
      <c r="N47">
        <f t="shared" si="3"/>
        <v>17.625851922713409</v>
      </c>
      <c r="O47">
        <f t="shared" si="3"/>
        <v>17.227830574336949</v>
      </c>
      <c r="P47">
        <f t="shared" si="3"/>
        <v>16.877380917128708</v>
      </c>
      <c r="Q47">
        <f t="shared" si="3"/>
        <v>16.336509679107287</v>
      </c>
      <c r="R47">
        <f t="shared" si="3"/>
        <v>15.584479250133271</v>
      </c>
    </row>
    <row r="48" spans="2:21">
      <c r="C48">
        <f>MIN(2.9,C44)</f>
        <v>2.9</v>
      </c>
      <c r="D48">
        <f>MIN(2.9,D44)</f>
        <v>2.9</v>
      </c>
      <c r="E48">
        <f>MIN(2.9,E44)</f>
        <v>2.9</v>
      </c>
      <c r="F48">
        <f>MIN(2.9,F44)</f>
        <v>2.9</v>
      </c>
      <c r="G48">
        <f>MIN(2.9,G44)</f>
        <v>2.9</v>
      </c>
      <c r="H48">
        <f t="shared" ref="H48:R48" si="4">MIN(2.9,H44)</f>
        <v>2.8079494115947901</v>
      </c>
      <c r="I48">
        <f t="shared" si="4"/>
        <v>2.7093654594938599</v>
      </c>
      <c r="J48">
        <f t="shared" si="4"/>
        <v>2.6754479147068202</v>
      </c>
      <c r="K48">
        <f t="shared" si="4"/>
        <v>2.6324521657230799</v>
      </c>
      <c r="L48">
        <f t="shared" si="4"/>
        <v>2.59753096597463</v>
      </c>
      <c r="M48">
        <f t="shared" si="4"/>
        <v>2.54654196999426</v>
      </c>
      <c r="N48">
        <f t="shared" si="4"/>
        <v>2.5034935840111401</v>
      </c>
      <c r="O48">
        <f t="shared" si="4"/>
        <v>2.4654453385597601</v>
      </c>
      <c r="P48">
        <f t="shared" si="4"/>
        <v>2.4232510427373199</v>
      </c>
      <c r="Q48">
        <f t="shared" si="4"/>
        <v>2.3873095764472998</v>
      </c>
      <c r="R48">
        <f t="shared" si="4"/>
        <v>2.3806052942040301</v>
      </c>
    </row>
    <row r="49" spans="2:18">
      <c r="C49">
        <f>31*(0.72*C45+0.42*C48)-38</f>
        <v>11.247688975199068</v>
      </c>
      <c r="D49">
        <f t="shared" ref="D49:R49" si="5">31*(0.72*D45+0.42*D48)-38</f>
        <v>14.849254711501331</v>
      </c>
      <c r="E49">
        <f t="shared" si="5"/>
        <v>16.292850967320398</v>
      </c>
      <c r="F49">
        <f t="shared" si="5"/>
        <v>18.30251940463598</v>
      </c>
      <c r="G49">
        <f t="shared" si="5"/>
        <v>19.085159542462222</v>
      </c>
      <c r="H49">
        <f t="shared" si="5"/>
        <v>18.9005570039796</v>
      </c>
      <c r="I49">
        <f t="shared" si="5"/>
        <v>18.358951817267304</v>
      </c>
      <c r="J49">
        <f t="shared" si="5"/>
        <v>17.932453092653411</v>
      </c>
      <c r="K49">
        <f t="shared" si="5"/>
        <v>18.28540861739846</v>
      </c>
      <c r="L49">
        <f t="shared" si="5"/>
        <v>17.900285937794692</v>
      </c>
      <c r="M49">
        <f t="shared" si="5"/>
        <v>17.324641241766066</v>
      </c>
      <c r="N49">
        <f t="shared" si="5"/>
        <v>17.102159317413154</v>
      </c>
      <c r="O49">
        <f t="shared" si="5"/>
        <v>17.024728861211038</v>
      </c>
      <c r="P49">
        <f t="shared" si="5"/>
        <v>16.989167944552989</v>
      </c>
      <c r="Q49">
        <f t="shared" si="5"/>
        <v>16.621495474586546</v>
      </c>
      <c r="R49">
        <f t="shared" si="5"/>
        <v>16.657745627941765</v>
      </c>
    </row>
    <row r="50" spans="2:18">
      <c r="C50">
        <v>21.864118203729177</v>
      </c>
      <c r="D50">
        <v>16.745066924685219</v>
      </c>
      <c r="E50">
        <v>14.78167350495586</v>
      </c>
      <c r="F50">
        <v>13.818703609244103</v>
      </c>
      <c r="G50">
        <v>13.197565902531622</v>
      </c>
      <c r="H50">
        <v>13.164823958222446</v>
      </c>
      <c r="I50">
        <v>13.197523189657099</v>
      </c>
      <c r="J50">
        <v>13.346073034066999</v>
      </c>
      <c r="K50">
        <v>13.569002661790099</v>
      </c>
      <c r="L50">
        <v>13.750230700051858</v>
      </c>
      <c r="M50">
        <v>14.047289799491333</v>
      </c>
      <c r="N50">
        <v>14.374148077286593</v>
      </c>
      <c r="O50">
        <v>14.772169425663053</v>
      </c>
      <c r="P50">
        <v>15.122619082871292</v>
      </c>
      <c r="Q50">
        <v>15.663490320892711</v>
      </c>
      <c r="R50">
        <v>16.415520749866729</v>
      </c>
    </row>
    <row r="52" spans="2:18">
      <c r="B52" t="s">
        <v>69</v>
      </c>
      <c r="C52">
        <v>0.34517716177640501</v>
      </c>
      <c r="D52">
        <v>0.331898408886875</v>
      </c>
      <c r="E52">
        <v>0.33156804839762</v>
      </c>
      <c r="F52">
        <v>0.33358714261720701</v>
      </c>
      <c r="G52">
        <v>0.32077170877424699</v>
      </c>
      <c r="H52">
        <v>0.31210750037205498</v>
      </c>
      <c r="I52">
        <v>0.312997520177761</v>
      </c>
      <c r="J52">
        <v>0.31076953144813602</v>
      </c>
      <c r="K52">
        <v>0.318721141178125</v>
      </c>
      <c r="L52">
        <v>0.31316011636242802</v>
      </c>
      <c r="M52">
        <v>0.302645217242971</v>
      </c>
      <c r="N52">
        <v>0.279718579721634</v>
      </c>
      <c r="O52">
        <v>0.26529140829957798</v>
      </c>
      <c r="P52">
        <v>0.25094310212318199</v>
      </c>
      <c r="Q52">
        <v>0.23227298955251099</v>
      </c>
      <c r="R52">
        <v>0.101293557758631</v>
      </c>
    </row>
    <row r="53" spans="2:18">
      <c r="B53" t="s">
        <v>2</v>
      </c>
      <c r="C53">
        <v>0.39962017631192298</v>
      </c>
      <c r="D53">
        <v>0.40462662028268598</v>
      </c>
      <c r="E53">
        <v>0.40667812435719702</v>
      </c>
      <c r="F53">
        <v>0.407236002084708</v>
      </c>
      <c r="G53">
        <v>0.404642676295559</v>
      </c>
      <c r="H53">
        <v>0.397375357594489</v>
      </c>
      <c r="I53">
        <v>0.40633205118937499</v>
      </c>
      <c r="J53">
        <v>0.40925453115525101</v>
      </c>
      <c r="K53">
        <v>0.33850257143746398</v>
      </c>
      <c r="L53">
        <v>0.32826604065993797</v>
      </c>
      <c r="M53">
        <v>0.324476897552257</v>
      </c>
      <c r="N53">
        <v>0.32217676855603</v>
      </c>
      <c r="O53">
        <v>0.32513408703452701</v>
      </c>
      <c r="P53">
        <v>0.377900943004083</v>
      </c>
      <c r="Q53">
        <v>0.31040502581345703</v>
      </c>
      <c r="R53">
        <v>0.31025659174167403</v>
      </c>
    </row>
    <row r="54" spans="2:18">
      <c r="B54" t="s">
        <v>3</v>
      </c>
      <c r="C54">
        <v>0.45731223178415398</v>
      </c>
      <c r="D54">
        <v>0.45327814574383102</v>
      </c>
      <c r="E54">
        <v>0.43729283934943097</v>
      </c>
      <c r="F54">
        <v>0.43571639734912698</v>
      </c>
      <c r="G54">
        <v>0.42515621605999498</v>
      </c>
      <c r="H54">
        <v>0.41665963563498498</v>
      </c>
      <c r="I54">
        <v>0.42472177853839699</v>
      </c>
      <c r="J54">
        <v>0.416769811027629</v>
      </c>
      <c r="K54">
        <v>0.36431078217284801</v>
      </c>
      <c r="L54">
        <v>0.36533954905766702</v>
      </c>
      <c r="M54">
        <v>0.35616895730734799</v>
      </c>
      <c r="N54">
        <v>0.33260840405318098</v>
      </c>
      <c r="O54">
        <v>0.32225000050656499</v>
      </c>
      <c r="P54">
        <v>0.28470136474407198</v>
      </c>
      <c r="Q54">
        <v>0.26783585134181398</v>
      </c>
      <c r="R54">
        <v>0.20504751694069501</v>
      </c>
    </row>
    <row r="55" spans="2:18">
      <c r="B55" t="s">
        <v>46</v>
      </c>
      <c r="C55">
        <v>0.44464596142313201</v>
      </c>
      <c r="D55">
        <v>0.43389819406214702</v>
      </c>
      <c r="E55">
        <v>0.43417908143105199</v>
      </c>
      <c r="F55">
        <v>0.42597085313538802</v>
      </c>
      <c r="G55">
        <v>0.42287275502293897</v>
      </c>
      <c r="H55">
        <v>0.423705962994602</v>
      </c>
      <c r="I55">
        <v>0.42808721428111601</v>
      </c>
      <c r="J55">
        <v>0.41641149423798801</v>
      </c>
      <c r="K55">
        <v>0.43807970653266698</v>
      </c>
      <c r="L55">
        <v>0.42188717506040002</v>
      </c>
      <c r="M55">
        <v>0.40099486420195601</v>
      </c>
      <c r="N55">
        <v>0.39343632574780102</v>
      </c>
      <c r="O55">
        <v>0.377176415774719</v>
      </c>
      <c r="P55">
        <v>0.37348357861327203</v>
      </c>
      <c r="Q55">
        <v>0.28399068887055501</v>
      </c>
      <c r="R55">
        <v>0.25764153270279899</v>
      </c>
    </row>
    <row r="56" spans="2:18">
      <c r="B56" t="s">
        <v>63</v>
      </c>
      <c r="C56">
        <v>0.43680378718840801</v>
      </c>
      <c r="D56">
        <v>0.43091386981452601</v>
      </c>
      <c r="E56">
        <v>0.42358071760057497</v>
      </c>
      <c r="F56">
        <v>0.40176391776071901</v>
      </c>
      <c r="G56">
        <v>0.39404588839398103</v>
      </c>
      <c r="H56">
        <v>0.37904986721968298</v>
      </c>
      <c r="I56">
        <v>0.38564407216299901</v>
      </c>
      <c r="J56">
        <v>0.36744792982205199</v>
      </c>
      <c r="K56">
        <v>0.384339724695624</v>
      </c>
      <c r="L56">
        <v>0.34848760360609898</v>
      </c>
      <c r="M56">
        <v>0.32010717768316099</v>
      </c>
      <c r="N56">
        <v>0.30530342580550601</v>
      </c>
      <c r="O56">
        <v>0.27505036418261802</v>
      </c>
      <c r="P56">
        <v>0.25779813120900802</v>
      </c>
      <c r="Q56">
        <v>0.22946536646309099</v>
      </c>
      <c r="R56">
        <v>0.17589133474649599</v>
      </c>
    </row>
    <row r="57" spans="2:18">
      <c r="B57" t="s">
        <v>65</v>
      </c>
      <c r="C57">
        <v>0.49918578340206199</v>
      </c>
      <c r="D57">
        <v>0.491517227288712</v>
      </c>
      <c r="E57">
        <v>0.49176166498110402</v>
      </c>
      <c r="F57">
        <v>0.48866907998936199</v>
      </c>
      <c r="G57">
        <v>0.49353753518294102</v>
      </c>
      <c r="H57">
        <v>0.48964014877965401</v>
      </c>
      <c r="I57">
        <v>0.47265703585354202</v>
      </c>
      <c r="J57">
        <v>0.44282299739282599</v>
      </c>
      <c r="K57">
        <v>0.45379098272041102</v>
      </c>
      <c r="L57">
        <v>0.44921674188603</v>
      </c>
      <c r="M57">
        <v>0.44226930090691202</v>
      </c>
      <c r="N57">
        <v>0.44123684141879099</v>
      </c>
      <c r="O57">
        <v>0.43628491664575098</v>
      </c>
      <c r="P57">
        <v>0.31590874046439499</v>
      </c>
      <c r="Q57">
        <v>0.37486878097308202</v>
      </c>
      <c r="R57">
        <v>0.30861803361868301</v>
      </c>
    </row>
    <row r="58" spans="2:18">
      <c r="B58" t="s">
        <v>64</v>
      </c>
      <c r="C58">
        <v>0.41039699850935701</v>
      </c>
      <c r="D58">
        <v>0.41060889156548203</v>
      </c>
      <c r="E58">
        <v>0.40669498540516802</v>
      </c>
      <c r="F58">
        <v>0.40550411333453201</v>
      </c>
      <c r="G58">
        <v>0.39505708732234901</v>
      </c>
      <c r="H58">
        <v>0.37994316937023997</v>
      </c>
      <c r="I58">
        <v>0.367289987091452</v>
      </c>
      <c r="J58">
        <v>0.34734247472817398</v>
      </c>
      <c r="K58">
        <v>0.347991586889767</v>
      </c>
      <c r="L58">
        <v>0.31909838498216497</v>
      </c>
      <c r="M58">
        <v>0.31226088808971902</v>
      </c>
      <c r="N58">
        <v>0.27044265443200299</v>
      </c>
      <c r="O58">
        <v>0.25061214404496501</v>
      </c>
      <c r="P58">
        <v>0.213819710170846</v>
      </c>
      <c r="Q58">
        <v>0.17176573014646701</v>
      </c>
      <c r="R58">
        <v>0.14350335623358301</v>
      </c>
    </row>
    <row r="59" spans="2:18">
      <c r="B59" t="s">
        <v>66</v>
      </c>
      <c r="C59">
        <v>0.49765081529772798</v>
      </c>
      <c r="D59">
        <v>0.501253316179049</v>
      </c>
      <c r="E59">
        <v>0.50628771990285204</v>
      </c>
      <c r="F59">
        <v>0.49079109949141198</v>
      </c>
      <c r="G59">
        <v>0.49419821671064501</v>
      </c>
      <c r="H59">
        <v>0.50626052322279202</v>
      </c>
      <c r="I59">
        <v>0.49560526542349698</v>
      </c>
      <c r="J59">
        <v>0.46874660237164201</v>
      </c>
      <c r="K59">
        <v>0.50718121172333896</v>
      </c>
      <c r="L59">
        <v>0.47733458030279702</v>
      </c>
      <c r="M59">
        <v>0.46155620886376503</v>
      </c>
      <c r="N59">
        <v>0.42945007376351102</v>
      </c>
      <c r="O59">
        <v>0.39144352185327302</v>
      </c>
      <c r="P59">
        <v>0.347533157027482</v>
      </c>
      <c r="Q59">
        <v>0.299281925098207</v>
      </c>
      <c r="R59">
        <v>0.28441798006241298</v>
      </c>
    </row>
    <row r="60" spans="2:18">
      <c r="B60" t="s">
        <v>67</v>
      </c>
      <c r="C60">
        <v>0.52883244148448305</v>
      </c>
      <c r="D60">
        <v>0.52407577742204903</v>
      </c>
      <c r="E60">
        <v>0.52097329342385801</v>
      </c>
      <c r="F60">
        <v>0.47079746917522303</v>
      </c>
      <c r="G60">
        <v>0.46365129274670502</v>
      </c>
      <c r="H60">
        <v>0.44783210125588802</v>
      </c>
      <c r="I60">
        <v>0.43617528651714099</v>
      </c>
      <c r="J60">
        <v>0.43602078995863702</v>
      </c>
      <c r="K60">
        <v>0.41808958953363301</v>
      </c>
      <c r="L60">
        <v>0.41248062826097198</v>
      </c>
      <c r="M60">
        <v>0.41261795543249802</v>
      </c>
      <c r="N60">
        <v>0.39610576916200801</v>
      </c>
      <c r="O60">
        <v>0.33496754695238201</v>
      </c>
      <c r="P60">
        <v>0.33779760974085299</v>
      </c>
      <c r="Q60">
        <v>0.28004095125002898</v>
      </c>
      <c r="R60">
        <v>0.25719534754580298</v>
      </c>
    </row>
    <row r="61" spans="2:18">
      <c r="B61" t="s">
        <v>68</v>
      </c>
      <c r="C61">
        <v>0.50735493229182305</v>
      </c>
      <c r="D61">
        <v>0.49990370434623399</v>
      </c>
      <c r="E61">
        <v>0.50169919629357196</v>
      </c>
      <c r="F61">
        <v>0.50568813457020401</v>
      </c>
      <c r="G61">
        <v>0.49843340486500098</v>
      </c>
      <c r="H61">
        <v>0.50322694095787102</v>
      </c>
      <c r="I61">
        <v>0.49392070719056103</v>
      </c>
      <c r="J61">
        <v>0.50189213469229599</v>
      </c>
      <c r="K61">
        <v>0.51252742641949101</v>
      </c>
      <c r="L61">
        <v>0.48542674323034501</v>
      </c>
      <c r="M61">
        <v>0.46475180343573902</v>
      </c>
      <c r="N61">
        <v>0.39872243815474301</v>
      </c>
      <c r="O61">
        <v>0.37002835653641603</v>
      </c>
      <c r="P61">
        <v>0.41666030619227101</v>
      </c>
      <c r="Q61">
        <v>0.35147954063151898</v>
      </c>
      <c r="R61">
        <v>0.24242153700431801</v>
      </c>
    </row>
    <row r="62" spans="2:18">
      <c r="C62">
        <v>0.45269802894694799</v>
      </c>
      <c r="D62">
        <v>0.44819741555915898</v>
      </c>
      <c r="E62">
        <v>0.44607156711424301</v>
      </c>
      <c r="F62">
        <v>0.43657242095078802</v>
      </c>
      <c r="G62">
        <v>0.43123667813743599</v>
      </c>
      <c r="H62">
        <v>0.425580120740226</v>
      </c>
      <c r="I62">
        <v>0.42234309184258401</v>
      </c>
      <c r="J62">
        <v>0.41174782968346302</v>
      </c>
      <c r="K62">
        <v>0.40835347233033698</v>
      </c>
      <c r="L62">
        <v>0.39206975634088398</v>
      </c>
      <c r="M62">
        <v>0.37978492707163303</v>
      </c>
      <c r="N62">
        <v>0.35692012808152102</v>
      </c>
      <c r="O62">
        <v>0.33482387618307902</v>
      </c>
      <c r="P62">
        <v>0.31765466432894601</v>
      </c>
      <c r="Q62">
        <v>0.28014068501407302</v>
      </c>
      <c r="R62">
        <v>0.228628678835509</v>
      </c>
    </row>
  </sheetData>
  <pageMargins left="0.7" right="0.7" top="0.75" bottom="0.75" header="0.3" footer="0.3"/>
  <pageSetup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dimension ref="A1:U68"/>
  <sheetViews>
    <sheetView topLeftCell="A7" workbookViewId="0">
      <selection activeCell="C56" sqref="C56:R56"/>
    </sheetView>
  </sheetViews>
  <sheetFormatPr defaultRowHeight="15"/>
  <cols>
    <col min="3" max="3" width="12.7109375" bestFit="1" customWidth="1"/>
  </cols>
  <sheetData>
    <row r="1" spans="1:18">
      <c r="A1" t="s">
        <v>71</v>
      </c>
      <c r="B1" t="s">
        <v>69</v>
      </c>
      <c r="C1">
        <v>9.7023940260860595</v>
      </c>
      <c r="D1">
        <v>7.4882091391270702</v>
      </c>
      <c r="E1">
        <v>6.24758188153801</v>
      </c>
      <c r="F1">
        <v>5.7321961054093498</v>
      </c>
      <c r="G1">
        <v>5.4756448159742597</v>
      </c>
      <c r="H1">
        <v>4.5996139495709798</v>
      </c>
      <c r="I1">
        <v>4.7352731293633896</v>
      </c>
      <c r="J1">
        <v>4.09342293497137</v>
      </c>
      <c r="K1">
        <v>4.0773255434701703</v>
      </c>
      <c r="L1">
        <v>4.1297141173140499</v>
      </c>
      <c r="M1">
        <v>3.98684647526375</v>
      </c>
      <c r="N1">
        <v>3.9239587152077502</v>
      </c>
      <c r="O1">
        <v>3.9915280805319799</v>
      </c>
      <c r="P1">
        <v>3.87310535973169</v>
      </c>
      <c r="Q1">
        <v>3.7477652431895998</v>
      </c>
      <c r="R1">
        <v>3.80098374054421</v>
      </c>
    </row>
    <row r="2" spans="1:18">
      <c r="B2" t="s">
        <v>2</v>
      </c>
      <c r="C2">
        <v>6.9899333225322602</v>
      </c>
      <c r="D2">
        <v>5.4126740407648999</v>
      </c>
      <c r="E2">
        <v>4.0903537536600902</v>
      </c>
      <c r="F2">
        <v>3.56512111075171</v>
      </c>
      <c r="G2">
        <v>3.4031333218294901</v>
      </c>
      <c r="H2">
        <v>3.3037950924609798</v>
      </c>
      <c r="I2">
        <v>3.1658901048856398</v>
      </c>
      <c r="J2">
        <v>3.14787819582682</v>
      </c>
      <c r="K2">
        <v>2.9870620334075602</v>
      </c>
      <c r="L2">
        <v>3.00422847357608</v>
      </c>
      <c r="M2">
        <v>2.9970881495261801</v>
      </c>
      <c r="N2">
        <v>2.9359261893632902</v>
      </c>
      <c r="O2">
        <v>2.88990149231104</v>
      </c>
      <c r="P2">
        <v>2.8342616153621201</v>
      </c>
      <c r="Q2">
        <v>2.7136295140729798</v>
      </c>
      <c r="R2">
        <v>2.6905468318824601</v>
      </c>
    </row>
    <row r="3" spans="1:18">
      <c r="B3" t="s">
        <v>3</v>
      </c>
      <c r="C3">
        <v>6.1839711939255997</v>
      </c>
      <c r="D3">
        <v>3.9765383202959401</v>
      </c>
      <c r="E3">
        <v>3.1592598928390601</v>
      </c>
      <c r="F3">
        <v>2.7138118511244902</v>
      </c>
      <c r="G3">
        <v>2.5090802860431198</v>
      </c>
      <c r="H3">
        <v>2.4408568336032799</v>
      </c>
      <c r="I3">
        <v>2.1788610768516099</v>
      </c>
      <c r="J3">
        <v>2.4212419570291099</v>
      </c>
      <c r="K3">
        <v>2.2269338016325699</v>
      </c>
      <c r="L3">
        <v>2.3401043492243301</v>
      </c>
      <c r="M3">
        <v>2.2388512599978898</v>
      </c>
      <c r="N3">
        <v>2.21859248328354</v>
      </c>
      <c r="O3">
        <v>2.11233065743306</v>
      </c>
      <c r="P3">
        <v>2.1269212299543701</v>
      </c>
      <c r="Q3">
        <v>2.0695979553227302</v>
      </c>
      <c r="R3">
        <v>2.0338574962481699</v>
      </c>
    </row>
    <row r="4" spans="1:18">
      <c r="B4" t="s">
        <v>46</v>
      </c>
      <c r="C4">
        <v>6.3069896089291202</v>
      </c>
      <c r="D4">
        <v>4.2913158698962803</v>
      </c>
      <c r="E4">
        <v>3.8664555871406798</v>
      </c>
      <c r="F4">
        <v>3.44342791107626</v>
      </c>
      <c r="G4">
        <v>2.8667143778564901</v>
      </c>
      <c r="H4">
        <v>2.8356964787277499</v>
      </c>
      <c r="I4">
        <v>2.6697588360900202</v>
      </c>
      <c r="J4">
        <v>2.6285164009023299</v>
      </c>
      <c r="K4">
        <v>2.6152424544810899</v>
      </c>
      <c r="L4">
        <v>2.5164639060288998</v>
      </c>
      <c r="M4">
        <v>2.5513032350990099</v>
      </c>
      <c r="N4">
        <v>2.5000356039724601</v>
      </c>
      <c r="O4">
        <v>2.4565828744605702</v>
      </c>
      <c r="P4">
        <v>2.4925136347945398</v>
      </c>
      <c r="Q4">
        <v>2.52808998879352</v>
      </c>
      <c r="R4">
        <v>2.5270986214860902</v>
      </c>
    </row>
    <row r="5" spans="1:18">
      <c r="B5" t="s">
        <v>63</v>
      </c>
      <c r="C5">
        <v>6.7442934981057796</v>
      </c>
      <c r="D5">
        <v>3.8689769178198401</v>
      </c>
      <c r="E5">
        <v>3.49368403531731</v>
      </c>
      <c r="F5">
        <v>2.8964563792128599</v>
      </c>
      <c r="G5">
        <v>2.8395304667972101</v>
      </c>
      <c r="H5">
        <v>2.6504557489445202</v>
      </c>
      <c r="I5">
        <v>2.5255452030237602</v>
      </c>
      <c r="J5">
        <v>2.5152880453529098</v>
      </c>
      <c r="K5">
        <v>2.4582742102724202</v>
      </c>
      <c r="L5">
        <v>2.5030139957250599</v>
      </c>
      <c r="M5">
        <v>2.46403585809901</v>
      </c>
      <c r="N5">
        <v>2.45935538383935</v>
      </c>
      <c r="O5">
        <v>2.4742312650039602</v>
      </c>
      <c r="P5">
        <v>2.42125136317464</v>
      </c>
      <c r="Q5">
        <v>2.4055318229621299</v>
      </c>
      <c r="R5">
        <v>2.4346422472979299</v>
      </c>
    </row>
    <row r="6" spans="1:18">
      <c r="B6" t="s">
        <v>65</v>
      </c>
      <c r="C6">
        <v>9.2299212095273298</v>
      </c>
      <c r="D6">
        <v>5.2937566879480196</v>
      </c>
      <c r="E6">
        <v>4.8192059459281804</v>
      </c>
      <c r="F6">
        <v>4.2693970174391298</v>
      </c>
      <c r="G6">
        <v>3.6308105677364999</v>
      </c>
      <c r="H6">
        <v>3.5667843354347699</v>
      </c>
      <c r="I6">
        <v>3.4634551990557401</v>
      </c>
      <c r="J6">
        <v>3.5295907059096998</v>
      </c>
      <c r="K6">
        <v>3.43464051309777</v>
      </c>
      <c r="L6">
        <v>3.3729088208726199</v>
      </c>
      <c r="M6">
        <v>3.21327030250107</v>
      </c>
      <c r="N6">
        <v>3.05415346795056</v>
      </c>
      <c r="O6">
        <v>3.0027023531751902</v>
      </c>
      <c r="P6">
        <v>2.7509518420983801</v>
      </c>
      <c r="Q6">
        <v>2.6988963928649601</v>
      </c>
      <c r="R6">
        <v>2.67439986088189</v>
      </c>
    </row>
    <row r="7" spans="1:18">
      <c r="B7" t="s">
        <v>64</v>
      </c>
      <c r="C7">
        <v>6.26910822798519</v>
      </c>
      <c r="D7">
        <v>3.5691698617075001</v>
      </c>
      <c r="E7">
        <v>2.6725015678338502</v>
      </c>
      <c r="F7">
        <v>2.3709775520493599</v>
      </c>
      <c r="G7">
        <v>1.76103876739151</v>
      </c>
      <c r="H7">
        <v>1.5395100723436399</v>
      </c>
      <c r="I7">
        <v>1.4307187351140001</v>
      </c>
      <c r="J7">
        <v>1.4236213795717501</v>
      </c>
      <c r="K7">
        <v>1.6174824962194401</v>
      </c>
      <c r="L7">
        <v>1.32621348424077</v>
      </c>
      <c r="M7">
        <v>1.33923268048762</v>
      </c>
      <c r="N7">
        <v>1.3629224789926999</v>
      </c>
      <c r="O7">
        <v>1.36452909157765</v>
      </c>
      <c r="P7">
        <v>1.3451037548957601</v>
      </c>
      <c r="Q7">
        <v>1.33014056392184</v>
      </c>
      <c r="R7">
        <v>1.30084931056536</v>
      </c>
    </row>
    <row r="8" spans="1:18">
      <c r="B8" t="s">
        <v>66</v>
      </c>
      <c r="C8">
        <v>5.6188506640764304</v>
      </c>
      <c r="D8">
        <v>3.2421529398089599</v>
      </c>
      <c r="E8">
        <v>2.6757267421910198</v>
      </c>
      <c r="F8">
        <v>2.4038209121384599</v>
      </c>
      <c r="G8">
        <v>2.1017044080349399</v>
      </c>
      <c r="H8">
        <v>2.0754052335626101</v>
      </c>
      <c r="I8">
        <v>2.0837834264962001</v>
      </c>
      <c r="J8">
        <v>2.1054057128423498</v>
      </c>
      <c r="K8">
        <v>1.86241091501232</v>
      </c>
      <c r="L8">
        <v>1.942992606437</v>
      </c>
      <c r="M8">
        <v>1.9421135646671801</v>
      </c>
      <c r="N8">
        <v>1.9278245201876301</v>
      </c>
      <c r="O8">
        <v>1.83991377258592</v>
      </c>
      <c r="P8">
        <v>1.8478568029693501</v>
      </c>
      <c r="Q8">
        <v>1.8150120511769301</v>
      </c>
      <c r="R8">
        <v>1.7978385689398499</v>
      </c>
    </row>
    <row r="9" spans="1:18">
      <c r="B9" t="s">
        <v>67</v>
      </c>
      <c r="C9">
        <v>7.6601602648854801</v>
      </c>
      <c r="D9">
        <v>4.7598668030749298</v>
      </c>
      <c r="E9">
        <v>2.9542735360536798</v>
      </c>
      <c r="F9">
        <v>2.6860570575068698</v>
      </c>
      <c r="G9">
        <v>2.53911507169239</v>
      </c>
      <c r="H9">
        <v>2.3018904974985901</v>
      </c>
      <c r="I9">
        <v>2.3587941347003398</v>
      </c>
      <c r="J9">
        <v>2.3704798081410501</v>
      </c>
      <c r="K9">
        <v>2.3243590416996902</v>
      </c>
      <c r="L9">
        <v>2.2590469801755999</v>
      </c>
      <c r="M9">
        <v>2.25716823604483</v>
      </c>
      <c r="N9">
        <v>2.1704824103408402</v>
      </c>
      <c r="O9">
        <v>2.1459588229492699</v>
      </c>
      <c r="P9">
        <v>2.1522696167882498</v>
      </c>
      <c r="Q9">
        <v>2.1919989081948601</v>
      </c>
      <c r="R9">
        <v>2.18527553626001</v>
      </c>
    </row>
    <row r="10" spans="1:18">
      <c r="B10" t="s">
        <v>68</v>
      </c>
      <c r="C10">
        <v>7.9119455077658696</v>
      </c>
      <c r="D10">
        <v>4.2119569782980699</v>
      </c>
      <c r="E10">
        <v>3.02145084929538</v>
      </c>
      <c r="F10">
        <v>2.8066925117832899</v>
      </c>
      <c r="G10">
        <v>2.73820053871132</v>
      </c>
      <c r="H10">
        <v>2.7654858738007699</v>
      </c>
      <c r="I10">
        <v>2.4815747493578799</v>
      </c>
      <c r="J10">
        <v>2.5190340065208501</v>
      </c>
      <c r="K10">
        <v>2.7207906479377399</v>
      </c>
      <c r="L10">
        <v>2.5806229261518698</v>
      </c>
      <c r="M10">
        <v>2.4755099382561001</v>
      </c>
      <c r="N10">
        <v>2.4816845869732398</v>
      </c>
      <c r="O10">
        <v>2.37677497556894</v>
      </c>
      <c r="P10">
        <v>2.3882752076040998</v>
      </c>
      <c r="Q10">
        <v>2.3724333239734099</v>
      </c>
      <c r="R10">
        <v>2.36056072793426</v>
      </c>
    </row>
    <row r="11" spans="1:18">
      <c r="B11" t="s">
        <v>87</v>
      </c>
      <c r="C11">
        <v>7.2617567523819098</v>
      </c>
      <c r="D11">
        <v>4.6114617558741502</v>
      </c>
      <c r="E11">
        <v>3.70004937917972</v>
      </c>
      <c r="F11">
        <v>3.28879584084918</v>
      </c>
      <c r="G11">
        <v>2.9864972622067198</v>
      </c>
      <c r="H11">
        <v>2.8079494115947901</v>
      </c>
      <c r="I11">
        <v>2.7093654594938599</v>
      </c>
      <c r="J11">
        <v>2.6754479147068202</v>
      </c>
      <c r="K11">
        <v>2.6324521657230799</v>
      </c>
      <c r="L11">
        <v>2.59753096597463</v>
      </c>
      <c r="M11">
        <v>2.54654196999426</v>
      </c>
      <c r="N11">
        <v>2.5034935840111401</v>
      </c>
      <c r="O11">
        <v>2.4654453385597601</v>
      </c>
      <c r="P11">
        <v>2.4232510427373199</v>
      </c>
      <c r="Q11">
        <v>2.3873095764472998</v>
      </c>
      <c r="R11">
        <v>2.3806052942040301</v>
      </c>
    </row>
    <row r="12" spans="1:18">
      <c r="B12" t="s">
        <v>88</v>
      </c>
    </row>
    <row r="29" spans="1:21">
      <c r="A29" t="s">
        <v>72</v>
      </c>
      <c r="B29" t="s">
        <v>69</v>
      </c>
      <c r="C29">
        <v>0.61886746766952605</v>
      </c>
      <c r="D29">
        <v>0.63896993743971897</v>
      </c>
      <c r="E29">
        <v>0.59942256617038503</v>
      </c>
      <c r="F29">
        <v>0.66396452920189897</v>
      </c>
      <c r="G29">
        <v>0.65935809972954396</v>
      </c>
      <c r="H29">
        <v>0.75236125496047601</v>
      </c>
      <c r="I29">
        <v>0.79744511073522195</v>
      </c>
      <c r="J29">
        <v>0.87770685963820005</v>
      </c>
      <c r="K29">
        <v>0.96837344634633704</v>
      </c>
      <c r="L29">
        <v>0.96770501934629305</v>
      </c>
      <c r="M29">
        <v>0.98844525006342898</v>
      </c>
      <c r="N29">
        <v>0.97073585981400601</v>
      </c>
      <c r="O29">
        <v>0.94769574212334096</v>
      </c>
      <c r="P29">
        <v>1.0191105471497901</v>
      </c>
      <c r="Q29">
        <v>1.0513056463489501</v>
      </c>
      <c r="R29">
        <v>1.0291420166416401</v>
      </c>
      <c r="T29">
        <f>F29*0.9</f>
        <v>0.59756807628170905</v>
      </c>
      <c r="U29">
        <f>G29*1.03</f>
        <v>0.67913884272143032</v>
      </c>
    </row>
    <row r="30" spans="1:21">
      <c r="B30" t="s">
        <v>2</v>
      </c>
      <c r="C30">
        <v>0.56799508262041698</v>
      </c>
      <c r="D30">
        <v>0.73782956963910795</v>
      </c>
      <c r="E30">
        <v>0.82841019991545595</v>
      </c>
      <c r="F30">
        <v>0.95340447889123303</v>
      </c>
      <c r="G30">
        <v>1.00706983782943</v>
      </c>
      <c r="H30">
        <v>1.0342405519451501</v>
      </c>
      <c r="I30">
        <v>1.02681383674879</v>
      </c>
      <c r="J30">
        <v>1.0134913184123899</v>
      </c>
      <c r="K30">
        <v>1.1474811713394899</v>
      </c>
      <c r="L30">
        <v>1.1383456597853301</v>
      </c>
      <c r="M30">
        <v>1.12089063144226</v>
      </c>
      <c r="N30">
        <v>1.1812981841990999</v>
      </c>
      <c r="O30">
        <v>1.20440117792351</v>
      </c>
      <c r="P30">
        <v>1.2426978048951201</v>
      </c>
      <c r="Q30">
        <v>1.28016634641629</v>
      </c>
      <c r="R30">
        <v>1.2880430222741299</v>
      </c>
      <c r="T30">
        <f t="shared" ref="T30:T39" si="0">F30*0.9</f>
        <v>0.85806403100210971</v>
      </c>
      <c r="U30">
        <f t="shared" ref="U30:U39" si="1">G30*1.03</f>
        <v>1.037281932964313</v>
      </c>
    </row>
    <row r="31" spans="1:21">
      <c r="B31" t="s">
        <v>3</v>
      </c>
      <c r="C31">
        <v>0.45992944211117098</v>
      </c>
      <c r="D31">
        <v>0.75655323272185204</v>
      </c>
      <c r="E31">
        <v>0.78786925006743602</v>
      </c>
      <c r="F31">
        <v>0.791421775259327</v>
      </c>
      <c r="G31">
        <v>0.79686202367824599</v>
      </c>
      <c r="H31">
        <v>0.80999205554315601</v>
      </c>
      <c r="I31">
        <v>0.82181254565915496</v>
      </c>
      <c r="J31">
        <v>0.849833551969292</v>
      </c>
      <c r="K31">
        <v>0.87114994957861702</v>
      </c>
      <c r="L31">
        <v>0.88730242944368098</v>
      </c>
      <c r="M31">
        <v>0.86354352840537396</v>
      </c>
      <c r="N31">
        <v>0.91777444599858005</v>
      </c>
      <c r="O31">
        <v>0.94854179782723402</v>
      </c>
      <c r="P31">
        <v>0.945306836226529</v>
      </c>
      <c r="Q31">
        <v>0.96460243766814902</v>
      </c>
      <c r="R31">
        <v>0.97178948541805299</v>
      </c>
      <c r="T31">
        <f t="shared" si="0"/>
        <v>0.71227959773339433</v>
      </c>
      <c r="U31">
        <f t="shared" si="1"/>
        <v>0.82076788438859338</v>
      </c>
    </row>
    <row r="32" spans="1:21">
      <c r="B32" t="s">
        <v>46</v>
      </c>
      <c r="C32">
        <v>0.51912045483860603</v>
      </c>
      <c r="D32">
        <v>0.65575070893852305</v>
      </c>
      <c r="E32">
        <v>0.93740422455309103</v>
      </c>
      <c r="F32">
        <v>0.93324663262586205</v>
      </c>
      <c r="G32">
        <v>0.88743423953480705</v>
      </c>
      <c r="H32">
        <v>0.86890297129512895</v>
      </c>
      <c r="I32">
        <v>0.853977866598984</v>
      </c>
      <c r="J32">
        <v>0.83234214064285195</v>
      </c>
      <c r="K32">
        <v>0.89900619711776097</v>
      </c>
      <c r="L32">
        <v>0.91129883338245299</v>
      </c>
      <c r="M32">
        <v>0.88624291206679895</v>
      </c>
      <c r="N32">
        <v>0.87815556362251701</v>
      </c>
      <c r="O32">
        <v>0.93912593282261403</v>
      </c>
      <c r="P32">
        <v>0.97858142811122395</v>
      </c>
      <c r="Q32">
        <v>0.98233536813668998</v>
      </c>
      <c r="R32">
        <v>0.99279284796327205</v>
      </c>
      <c r="T32">
        <f t="shared" si="0"/>
        <v>0.8399219693632759</v>
      </c>
      <c r="U32">
        <f t="shared" si="1"/>
        <v>0.9140572667208513</v>
      </c>
    </row>
    <row r="33" spans="2:21">
      <c r="B33" t="s">
        <v>63</v>
      </c>
      <c r="C33">
        <v>0.49788033141306198</v>
      </c>
      <c r="D33">
        <v>0.75874749864268598</v>
      </c>
      <c r="E33">
        <v>0.83161594041932296</v>
      </c>
      <c r="F33">
        <v>0.80768257614029504</v>
      </c>
      <c r="G33">
        <v>0.85460032219055304</v>
      </c>
      <c r="H33">
        <v>0.90991572494841599</v>
      </c>
      <c r="I33">
        <v>1.0522216718781301</v>
      </c>
      <c r="J33">
        <v>1.0777496737682699</v>
      </c>
      <c r="K33">
        <v>1.07249447687189</v>
      </c>
      <c r="L33">
        <v>1.0851504975391699</v>
      </c>
      <c r="M33">
        <v>1.07279514211352</v>
      </c>
      <c r="N33">
        <v>1.10138020879085</v>
      </c>
      <c r="O33">
        <v>1.1274504720229099</v>
      </c>
      <c r="P33">
        <v>1.1271152539409901</v>
      </c>
      <c r="Q33">
        <v>1.1424652668155999</v>
      </c>
      <c r="R33">
        <v>1.1458405097516</v>
      </c>
      <c r="T33">
        <f t="shared" si="0"/>
        <v>0.72691431852626553</v>
      </c>
      <c r="U33">
        <f t="shared" si="1"/>
        <v>0.88023833185626965</v>
      </c>
    </row>
    <row r="34" spans="2:21">
      <c r="B34" t="s">
        <v>65</v>
      </c>
      <c r="C34">
        <v>0.49072741783180102</v>
      </c>
      <c r="D34">
        <v>0.56131919960962695</v>
      </c>
      <c r="E34">
        <v>0.585047199022803</v>
      </c>
      <c r="F34">
        <v>0.756714835220202</v>
      </c>
      <c r="G34">
        <v>0.78333941917759897</v>
      </c>
      <c r="H34">
        <v>0.79871937946664495</v>
      </c>
      <c r="I34">
        <v>0.84483561956156294</v>
      </c>
      <c r="J34">
        <v>0.807542611487993</v>
      </c>
      <c r="K34">
        <v>0.83346263917004804</v>
      </c>
      <c r="L34">
        <v>0.82922969242726696</v>
      </c>
      <c r="M34">
        <v>0.85695533851282202</v>
      </c>
      <c r="N34">
        <v>0.86822161760835603</v>
      </c>
      <c r="O34">
        <v>0.85612483165521203</v>
      </c>
      <c r="P34">
        <v>0.85109025473522903</v>
      </c>
      <c r="Q34">
        <v>0.84037884799528195</v>
      </c>
      <c r="R34">
        <v>0.84912861303894005</v>
      </c>
      <c r="T34">
        <f t="shared" si="0"/>
        <v>0.68104335169818186</v>
      </c>
      <c r="U34">
        <f t="shared" si="1"/>
        <v>0.80683960175292702</v>
      </c>
    </row>
    <row r="35" spans="2:21">
      <c r="B35" t="s">
        <v>64</v>
      </c>
      <c r="C35">
        <v>0.36210255201597003</v>
      </c>
      <c r="D35">
        <v>0.60392648638482604</v>
      </c>
      <c r="E35">
        <v>0.65458146271592599</v>
      </c>
      <c r="F35">
        <v>0.880715952848661</v>
      </c>
      <c r="G35">
        <v>0.99811256635925805</v>
      </c>
      <c r="H35">
        <v>1.1005099541610099</v>
      </c>
      <c r="I35">
        <v>1.1301195499829799</v>
      </c>
      <c r="J35">
        <v>1.1399755284064199</v>
      </c>
      <c r="K35">
        <v>1.1299878444554801</v>
      </c>
      <c r="L35">
        <v>1.18685792468917</v>
      </c>
      <c r="M35">
        <v>1.17987860807376</v>
      </c>
      <c r="N35">
        <v>1.1727306096935399</v>
      </c>
      <c r="O35">
        <v>1.16560154551436</v>
      </c>
      <c r="P35">
        <v>1.16964485875019</v>
      </c>
      <c r="Q35">
        <v>1.1491422522571899</v>
      </c>
      <c r="R35">
        <v>1.1558381173571901</v>
      </c>
      <c r="T35">
        <f t="shared" si="0"/>
        <v>0.79264435756379492</v>
      </c>
      <c r="U35">
        <f t="shared" si="1"/>
        <v>1.0280559433500358</v>
      </c>
    </row>
    <row r="36" spans="2:21">
      <c r="B36" t="s">
        <v>66</v>
      </c>
      <c r="C36">
        <v>0.56380708274705904</v>
      </c>
      <c r="D36">
        <v>0.61727685135505195</v>
      </c>
      <c r="E36">
        <v>0.66771377685178102</v>
      </c>
      <c r="F36">
        <v>0.96257149671022402</v>
      </c>
      <c r="G36">
        <v>1.00745778839002</v>
      </c>
      <c r="H36">
        <v>1.0345327137174201</v>
      </c>
      <c r="I36">
        <v>1.0413637498275601</v>
      </c>
      <c r="J36">
        <v>1.0372445577251801</v>
      </c>
      <c r="K36">
        <v>1.1436340110415399</v>
      </c>
      <c r="L36">
        <v>1.0955596574506099</v>
      </c>
      <c r="M36">
        <v>1.1158768525035201</v>
      </c>
      <c r="N36">
        <v>1.12889678037932</v>
      </c>
      <c r="O36">
        <v>1.14711284487506</v>
      </c>
      <c r="P36">
        <v>1.21355262167153</v>
      </c>
      <c r="Q36">
        <v>1.1911663489845501</v>
      </c>
      <c r="R36">
        <v>1.21298143742922</v>
      </c>
      <c r="T36">
        <f t="shared" si="0"/>
        <v>0.86631434703920163</v>
      </c>
      <c r="U36">
        <f t="shared" si="1"/>
        <v>1.0376815220417206</v>
      </c>
    </row>
    <row r="37" spans="2:21">
      <c r="B37" t="s">
        <v>67</v>
      </c>
      <c r="C37">
        <v>0.50498896821867301</v>
      </c>
      <c r="D37">
        <v>0.64227213448212395</v>
      </c>
      <c r="E37">
        <v>0.67827460772680204</v>
      </c>
      <c r="F37">
        <v>0.697196410796593</v>
      </c>
      <c r="G37">
        <v>0.77388589350059001</v>
      </c>
      <c r="H37">
        <v>0.78006574816215601</v>
      </c>
      <c r="I37">
        <v>0.81874585998772098</v>
      </c>
      <c r="J37">
        <v>0.75400068320798497</v>
      </c>
      <c r="K37">
        <v>0.75712269193459303</v>
      </c>
      <c r="L37">
        <v>0.76467725895477201</v>
      </c>
      <c r="M37">
        <v>0.81292283649805397</v>
      </c>
      <c r="N37">
        <v>0.83118579074187304</v>
      </c>
      <c r="O37">
        <v>0.87801061045163298</v>
      </c>
      <c r="P37">
        <v>0.90851092986696802</v>
      </c>
      <c r="Q37">
        <v>0.91579085816304195</v>
      </c>
      <c r="R37">
        <v>0.90969164953872805</v>
      </c>
      <c r="T37">
        <f t="shared" si="0"/>
        <v>0.62747676971693367</v>
      </c>
      <c r="U37">
        <f t="shared" si="1"/>
        <v>0.79710247030560777</v>
      </c>
    </row>
    <row r="38" spans="2:21">
      <c r="B38" t="s">
        <v>68</v>
      </c>
      <c r="C38">
        <v>0.56229131487021999</v>
      </c>
      <c r="D38">
        <v>0.788669215688515</v>
      </c>
      <c r="E38">
        <v>0.83774812350699401</v>
      </c>
      <c r="F38">
        <v>0.86155774807450902</v>
      </c>
      <c r="G38">
        <v>0.89100146841919103</v>
      </c>
      <c r="H38">
        <v>1.0241358398037701</v>
      </c>
      <c r="I38">
        <v>1.05845878340039</v>
      </c>
      <c r="J38">
        <v>1.0626763557318299</v>
      </c>
      <c r="K38">
        <v>1.0387935845474601</v>
      </c>
      <c r="L38">
        <v>1.0265400345103799</v>
      </c>
      <c r="M38">
        <v>1.03464638797314</v>
      </c>
      <c r="N38">
        <v>1.0332557301859899</v>
      </c>
      <c r="O38">
        <v>1.05682686967788</v>
      </c>
      <c r="P38">
        <v>1.0454823715131301</v>
      </c>
      <c r="Q38">
        <v>1.0286702783086901</v>
      </c>
      <c r="R38">
        <v>1.0461253729014199</v>
      </c>
      <c r="T38">
        <f t="shared" si="0"/>
        <v>0.77540197326705818</v>
      </c>
      <c r="U38">
        <f t="shared" si="1"/>
        <v>0.91773151247176676</v>
      </c>
    </row>
    <row r="39" spans="2:21">
      <c r="C39">
        <v>0.51477101143365001</v>
      </c>
      <c r="D39">
        <v>0.67613148349020302</v>
      </c>
      <c r="E39">
        <v>0.740808735095</v>
      </c>
      <c r="F39">
        <v>0.83084764357688101</v>
      </c>
      <c r="G39">
        <v>0.86591216588092401</v>
      </c>
      <c r="H39">
        <v>0.91133761940033298</v>
      </c>
      <c r="I39">
        <v>0.944579459438049</v>
      </c>
      <c r="J39">
        <v>0.94525632809904203</v>
      </c>
      <c r="K39">
        <v>0.98615060124032095</v>
      </c>
      <c r="L39">
        <v>0.98926670075291301</v>
      </c>
      <c r="M39">
        <v>0.99321974876526897</v>
      </c>
      <c r="N39">
        <v>1.00836347910341</v>
      </c>
      <c r="O39">
        <v>1.02708918248938</v>
      </c>
      <c r="P39">
        <v>1.0501092906860701</v>
      </c>
      <c r="Q39">
        <v>1.0546023651094401</v>
      </c>
      <c r="R39">
        <v>1.06013730723142</v>
      </c>
      <c r="T39">
        <f t="shared" si="0"/>
        <v>0.74776287921919293</v>
      </c>
      <c r="U39">
        <f t="shared" si="1"/>
        <v>0.89188953085735179</v>
      </c>
    </row>
    <row r="40" spans="2:21">
      <c r="E40">
        <v>0.740808735095</v>
      </c>
      <c r="J40">
        <v>0.94525632809904203</v>
      </c>
      <c r="K40">
        <v>0.98615060124032095</v>
      </c>
      <c r="L40">
        <v>0.98926670075291301</v>
      </c>
      <c r="M40">
        <v>0.99321974876526897</v>
      </c>
      <c r="N40">
        <v>1.00836347910341</v>
      </c>
    </row>
    <row r="41" spans="2:21">
      <c r="E41">
        <v>0.76</v>
      </c>
      <c r="J41">
        <v>0.97</v>
      </c>
      <c r="K41">
        <v>0.98499999999999999</v>
      </c>
      <c r="L41">
        <v>1</v>
      </c>
      <c r="M41">
        <v>1.01</v>
      </c>
      <c r="N41">
        <v>1.02</v>
      </c>
    </row>
    <row r="44" spans="2:21">
      <c r="B44" t="s">
        <v>71</v>
      </c>
      <c r="C44">
        <v>7.2617567523819098</v>
      </c>
      <c r="D44">
        <v>4.6114617558741502</v>
      </c>
      <c r="E44">
        <v>3.70004937917972</v>
      </c>
      <c r="F44">
        <v>3.28879584084918</v>
      </c>
      <c r="G44">
        <v>2.9864972622067198</v>
      </c>
      <c r="H44">
        <v>2.8079494115947901</v>
      </c>
      <c r="I44">
        <v>2.7093654594938599</v>
      </c>
      <c r="J44">
        <v>2.6754479147068202</v>
      </c>
      <c r="K44">
        <v>2.6324521657230799</v>
      </c>
      <c r="L44">
        <v>2.59753096597463</v>
      </c>
      <c r="M44">
        <v>2.54654196999426</v>
      </c>
      <c r="N44">
        <v>2.5034935840111401</v>
      </c>
      <c r="O44">
        <v>2.4654453385597601</v>
      </c>
      <c r="P44">
        <v>2.4232510427373199</v>
      </c>
      <c r="Q44">
        <v>2.3873095764472998</v>
      </c>
      <c r="R44">
        <v>2.3806052942040301</v>
      </c>
      <c r="S44">
        <f>MIN(C44:R44)</f>
        <v>2.3806052942040301</v>
      </c>
      <c r="T44">
        <f>MAX(C44:R44)</f>
        <v>7.2617567523819098</v>
      </c>
    </row>
    <row r="45" spans="2:21">
      <c r="B45" t="s">
        <v>72</v>
      </c>
      <c r="C45">
        <v>0.51477101143365001</v>
      </c>
      <c r="D45">
        <v>0.67613148349020302</v>
      </c>
      <c r="E45">
        <v>0.740808735095</v>
      </c>
      <c r="F45">
        <v>0.83084764357688101</v>
      </c>
      <c r="G45">
        <v>0.86591216588092401</v>
      </c>
      <c r="H45">
        <v>0.91133761940033298</v>
      </c>
      <c r="I45">
        <v>0.944579459438049</v>
      </c>
      <c r="J45">
        <v>0.94525632809904203</v>
      </c>
      <c r="K45">
        <v>0.98615060124032095</v>
      </c>
      <c r="L45">
        <v>0.98926670075291301</v>
      </c>
      <c r="M45">
        <v>0.99321974876526897</v>
      </c>
      <c r="N45">
        <v>1.00836347910341</v>
      </c>
      <c r="O45">
        <v>1.02708918248938</v>
      </c>
      <c r="P45">
        <v>1.0501092906860701</v>
      </c>
      <c r="Q45">
        <v>1.0546023651094401</v>
      </c>
      <c r="R45">
        <v>1.06013730723142</v>
      </c>
      <c r="S45">
        <f>MIN(C45:R45)</f>
        <v>0.51477101143365001</v>
      </c>
      <c r="T45">
        <f>MAX(C45:R45)</f>
        <v>1.06013730723142</v>
      </c>
    </row>
    <row r="46" spans="2:21">
      <c r="B46" t="s">
        <v>70</v>
      </c>
      <c r="C46">
        <f>(C11*C39)*3</f>
        <v>11.214425604626319</v>
      </c>
      <c r="D46">
        <f t="shared" ref="D46:R46" si="2">(D11*D39)*3</f>
        <v>9.3538634341725775</v>
      </c>
      <c r="E46">
        <f>(E11*E40)*3</f>
        <v>8.2230867011375057</v>
      </c>
      <c r="F46">
        <f t="shared" si="2"/>
        <v>8.1974648237249639</v>
      </c>
      <c r="G46">
        <f t="shared" si="2"/>
        <v>7.7581329381446125</v>
      </c>
      <c r="H46">
        <f t="shared" si="2"/>
        <v>7.676969796478085</v>
      </c>
      <c r="I46">
        <f t="shared" si="2"/>
        <v>7.6776328834464938</v>
      </c>
      <c r="J46">
        <f>(J11*J40)*3</f>
        <v>7.5869522156280231</v>
      </c>
      <c r="K46">
        <f>(K11*K40)*3</f>
        <v>7.7879828578926009</v>
      </c>
      <c r="L46">
        <f>(L11*L40)*3</f>
        <v>7.7089526664397479</v>
      </c>
      <c r="M46">
        <f>(M11*M40)*3</f>
        <v>7.587827326973736</v>
      </c>
      <c r="N46">
        <f>(N11*N40)*3</f>
        <v>7.5732945008596149</v>
      </c>
      <c r="O46">
        <f t="shared" si="2"/>
        <v>7.5966967117607904</v>
      </c>
      <c r="P46">
        <f t="shared" si="2"/>
        <v>7.634035300929499</v>
      </c>
      <c r="Q46">
        <f t="shared" si="2"/>
        <v>7.5529869767092137</v>
      </c>
      <c r="R46">
        <f t="shared" si="2"/>
        <v>7.5713054585349688</v>
      </c>
    </row>
    <row r="47" spans="2:21">
      <c r="B47" t="s">
        <v>73</v>
      </c>
      <c r="C47">
        <f>32 - C50</f>
        <v>10.135881796270823</v>
      </c>
      <c r="D47">
        <f t="shared" ref="D47:R47" si="3">32 - D50</f>
        <v>15.254933075314781</v>
      </c>
      <c r="E47">
        <f t="shared" si="3"/>
        <v>17.218326495044138</v>
      </c>
      <c r="F47">
        <f t="shared" si="3"/>
        <v>18.181296390755897</v>
      </c>
      <c r="G47">
        <f t="shared" si="3"/>
        <v>18.802434097468378</v>
      </c>
      <c r="H47">
        <f t="shared" si="3"/>
        <v>18.835176041777554</v>
      </c>
      <c r="I47">
        <f t="shared" si="3"/>
        <v>18.802476810342903</v>
      </c>
      <c r="J47">
        <f t="shared" si="3"/>
        <v>18.653926965933003</v>
      </c>
      <c r="K47">
        <f t="shared" si="3"/>
        <v>18.430997338209899</v>
      </c>
      <c r="L47">
        <f t="shared" si="3"/>
        <v>18.249769299948142</v>
      </c>
      <c r="M47">
        <f t="shared" si="3"/>
        <v>17.952710200508669</v>
      </c>
      <c r="N47">
        <f t="shared" si="3"/>
        <v>17.625851922713409</v>
      </c>
      <c r="O47">
        <f t="shared" si="3"/>
        <v>17.227830574336949</v>
      </c>
      <c r="P47">
        <f t="shared" si="3"/>
        <v>16.877380917128708</v>
      </c>
      <c r="Q47">
        <f t="shared" si="3"/>
        <v>16.336509679107287</v>
      </c>
      <c r="R47">
        <f t="shared" si="3"/>
        <v>15.584479250133271</v>
      </c>
    </row>
    <row r="48" spans="2:21">
      <c r="C48">
        <f>MIN(2.9,C44)</f>
        <v>2.9</v>
      </c>
      <c r="D48">
        <f>MIN(2.9,D44)</f>
        <v>2.9</v>
      </c>
      <c r="E48">
        <f>MIN(2.9,E44)</f>
        <v>2.9</v>
      </c>
      <c r="F48">
        <f>MIN(2.9,F44)</f>
        <v>2.9</v>
      </c>
      <c r="G48">
        <f>MIN(2.9,G44)</f>
        <v>2.9</v>
      </c>
      <c r="H48">
        <f t="shared" ref="H48:R48" si="4">MIN(2.9,H44)</f>
        <v>2.8079494115947901</v>
      </c>
      <c r="I48">
        <f t="shared" si="4"/>
        <v>2.7093654594938599</v>
      </c>
      <c r="J48">
        <f t="shared" si="4"/>
        <v>2.6754479147068202</v>
      </c>
      <c r="K48">
        <f t="shared" si="4"/>
        <v>2.6324521657230799</v>
      </c>
      <c r="L48">
        <f t="shared" si="4"/>
        <v>2.59753096597463</v>
      </c>
      <c r="M48">
        <f t="shared" si="4"/>
        <v>2.54654196999426</v>
      </c>
      <c r="N48">
        <f t="shared" si="4"/>
        <v>2.5034935840111401</v>
      </c>
      <c r="O48">
        <f t="shared" si="4"/>
        <v>2.4654453385597601</v>
      </c>
      <c r="P48">
        <f t="shared" si="4"/>
        <v>2.4232510427373199</v>
      </c>
      <c r="Q48">
        <f t="shared" si="4"/>
        <v>2.3873095764472998</v>
      </c>
      <c r="R48">
        <f t="shared" si="4"/>
        <v>2.3806052942040301</v>
      </c>
    </row>
    <row r="49" spans="2:18">
      <c r="C49">
        <f>31*(0.72*C45+0.42*C48)-38</f>
        <v>11.247688975199068</v>
      </c>
      <c r="D49">
        <f t="shared" ref="D49:R49" si="5">31*(0.72*D45+0.42*D48)-38</f>
        <v>14.849254711501331</v>
      </c>
      <c r="E49">
        <f t="shared" si="5"/>
        <v>16.292850967320398</v>
      </c>
      <c r="F49">
        <f t="shared" si="5"/>
        <v>18.30251940463598</v>
      </c>
      <c r="G49">
        <f t="shared" si="5"/>
        <v>19.085159542462222</v>
      </c>
      <c r="H49">
        <f t="shared" si="5"/>
        <v>18.9005570039796</v>
      </c>
      <c r="I49">
        <f t="shared" si="5"/>
        <v>18.358951817267304</v>
      </c>
      <c r="J49">
        <f t="shared" si="5"/>
        <v>17.932453092653411</v>
      </c>
      <c r="K49">
        <f t="shared" si="5"/>
        <v>18.28540861739846</v>
      </c>
      <c r="L49">
        <f t="shared" si="5"/>
        <v>17.900285937794692</v>
      </c>
      <c r="M49">
        <f t="shared" si="5"/>
        <v>17.324641241766066</v>
      </c>
      <c r="N49">
        <f t="shared" si="5"/>
        <v>17.102159317413154</v>
      </c>
      <c r="O49">
        <f t="shared" si="5"/>
        <v>17.024728861211038</v>
      </c>
      <c r="P49">
        <f t="shared" si="5"/>
        <v>16.989167944552989</v>
      </c>
      <c r="Q49">
        <f t="shared" si="5"/>
        <v>16.621495474586546</v>
      </c>
      <c r="R49">
        <f t="shared" si="5"/>
        <v>16.657745627941765</v>
      </c>
    </row>
    <row r="50" spans="2:18">
      <c r="C50">
        <v>21.864118203729177</v>
      </c>
      <c r="D50">
        <v>16.745066924685219</v>
      </c>
      <c r="E50">
        <v>14.78167350495586</v>
      </c>
      <c r="F50">
        <v>13.818703609244103</v>
      </c>
      <c r="G50">
        <v>13.197565902531622</v>
      </c>
      <c r="H50">
        <v>13.164823958222446</v>
      </c>
      <c r="I50">
        <v>13.197523189657099</v>
      </c>
      <c r="J50">
        <v>13.346073034066999</v>
      </c>
      <c r="K50">
        <v>13.569002661790099</v>
      </c>
      <c r="L50">
        <v>13.750230700051858</v>
      </c>
      <c r="M50">
        <v>14.047289799491333</v>
      </c>
      <c r="N50">
        <v>14.374148077286593</v>
      </c>
      <c r="O50">
        <v>14.772169425663053</v>
      </c>
      <c r="P50">
        <v>15.122619082871292</v>
      </c>
      <c r="Q50">
        <v>15.663490320892711</v>
      </c>
      <c r="R50">
        <v>16.415520749866729</v>
      </c>
    </row>
    <row r="52" spans="2:18">
      <c r="B52" t="s">
        <v>91</v>
      </c>
      <c r="C52">
        <f>(C44-S44)/(T44-S44)</f>
        <v>1</v>
      </c>
      <c r="D52">
        <f>(D44-S44)/(T44-S44)</f>
        <v>0.45703487809880267</v>
      </c>
      <c r="E52">
        <f>(E44-S44)/(T44-S44)</f>
        <v>0.27031410442408904</v>
      </c>
      <c r="F52">
        <f>(F44-S44)/(T44-S44)</f>
        <v>0.18606071834209686</v>
      </c>
      <c r="G52">
        <f>(G44-S44)/(T44-S44)</f>
        <v>0.12412890138608146</v>
      </c>
      <c r="H52">
        <f>(H44-S44)/(T44-S44)</f>
        <v>8.7549858071866993E-2</v>
      </c>
      <c r="I52">
        <f>(I44-S44)/(T44-S44)</f>
        <v>6.7352994084833223E-2</v>
      </c>
      <c r="J52">
        <f>(J44-S44)/(T44-S44)</f>
        <v>6.0404317102025352E-2</v>
      </c>
      <c r="K52">
        <f>(K44-S44)/(T44-S44)</f>
        <v>5.1595791213793554E-2</v>
      </c>
      <c r="L52">
        <f>(L44-S44)/(T44-S44)</f>
        <v>4.4441495747312376E-2</v>
      </c>
      <c r="M52">
        <f>(M44-S44)/(T44-S44)</f>
        <v>3.3995395801992498E-2</v>
      </c>
      <c r="N52">
        <f>(N44-S44)/(T44-S44)</f>
        <v>2.5176086187865154E-2</v>
      </c>
      <c r="O52">
        <f>(O44-S44)/(T44-S44)</f>
        <v>1.7381153828691182E-2</v>
      </c>
      <c r="P52">
        <f>(P44-S44)/(T44-S44)</f>
        <v>8.7368214034500343E-3</v>
      </c>
      <c r="Q52">
        <f>(Q44-S44)/(T44-S44)</f>
        <v>1.3735042439704131E-3</v>
      </c>
      <c r="R52">
        <f>(R44-S44)/(T44-S44)</f>
        <v>0</v>
      </c>
    </row>
    <row r="53" spans="2:18">
      <c r="B53" t="s">
        <v>92</v>
      </c>
      <c r="C53">
        <f>(C45-S45)/(T45-S45)</f>
        <v>0</v>
      </c>
      <c r="D53">
        <f>(D45-S45)/(T45-S45)</f>
        <v>0.29587540209193258</v>
      </c>
      <c r="E53">
        <f>(E45-S45)/(T45-S45)</f>
        <v>0.41446955083775144</v>
      </c>
      <c r="F53">
        <f>(F45-S45)/(T45-S45)</f>
        <v>0.57956759443828365</v>
      </c>
      <c r="G53">
        <f>(G45-S45)/(T45-S45)</f>
        <v>0.6438629544086869</v>
      </c>
      <c r="H53">
        <f>(H45-S45)/(T45-S45)</f>
        <v>0.72715642866521379</v>
      </c>
      <c r="I53">
        <f>(I45-S45)/(T45-S45)</f>
        <v>0.78810966375483249</v>
      </c>
      <c r="J53">
        <f>(J45-S45)/(T45-S45)</f>
        <v>0.78935079043649314</v>
      </c>
      <c r="K53">
        <f>(K45-S45)/(T45-S45)</f>
        <v>0.86433575642427596</v>
      </c>
      <c r="L53">
        <f>(L45-S45)/(T45-S45)</f>
        <v>0.87004952996804397</v>
      </c>
      <c r="M53">
        <f>(M45-S45)/(T45-S45)</f>
        <v>0.87729795738795524</v>
      </c>
      <c r="N53">
        <f>(N45-S45)/(T45-S45)</f>
        <v>0.90506595562112158</v>
      </c>
      <c r="O53">
        <f>(O45-S45)/(T45-S45)</f>
        <v>0.93940196708764945</v>
      </c>
      <c r="P53">
        <f>(P45-S45)/(T45-S45)</f>
        <v>0.98161232803966958</v>
      </c>
      <c r="Q53">
        <f>(Q45-S45)/(T45-S45)</f>
        <v>0.98985096408665429</v>
      </c>
      <c r="R53">
        <f>(R45-S45)/(T45-S45)</f>
        <v>1</v>
      </c>
    </row>
    <row r="54" spans="2:18">
      <c r="B54" t="s">
        <v>73</v>
      </c>
      <c r="C54">
        <f>32 - C50</f>
        <v>10.135881796270823</v>
      </c>
      <c r="D54">
        <f t="shared" ref="D54:R54" si="6">32 - D50</f>
        <v>15.254933075314781</v>
      </c>
      <c r="E54">
        <f t="shared" si="6"/>
        <v>17.218326495044138</v>
      </c>
      <c r="F54">
        <f t="shared" si="6"/>
        <v>18.181296390755897</v>
      </c>
      <c r="G54">
        <f t="shared" si="6"/>
        <v>18.802434097468378</v>
      </c>
      <c r="H54">
        <f t="shared" si="6"/>
        <v>18.835176041777554</v>
      </c>
      <c r="I54">
        <f t="shared" si="6"/>
        <v>18.802476810342903</v>
      </c>
      <c r="J54">
        <f t="shared" si="6"/>
        <v>18.653926965933003</v>
      </c>
      <c r="K54">
        <f t="shared" si="6"/>
        <v>18.430997338209899</v>
      </c>
      <c r="L54">
        <f t="shared" si="6"/>
        <v>18.249769299948142</v>
      </c>
      <c r="M54">
        <f t="shared" si="6"/>
        <v>17.952710200508669</v>
      </c>
      <c r="N54">
        <f t="shared" si="6"/>
        <v>17.625851922713409</v>
      </c>
      <c r="O54">
        <f t="shared" si="6"/>
        <v>17.227830574336949</v>
      </c>
      <c r="P54">
        <f t="shared" si="6"/>
        <v>16.877380917128708</v>
      </c>
      <c r="Q54">
        <f t="shared" si="6"/>
        <v>16.336509679107287</v>
      </c>
      <c r="R54">
        <f t="shared" si="6"/>
        <v>15.584479250133271</v>
      </c>
    </row>
    <row r="55" spans="2:18">
      <c r="B55" t="s">
        <v>93</v>
      </c>
      <c r="C55">
        <f>MIN(0.124129,C52)</f>
        <v>0.124129</v>
      </c>
      <c r="D55">
        <f t="shared" ref="D55:R55" si="7">MIN(0.124129,D52)</f>
        <v>0.124129</v>
      </c>
      <c r="E55">
        <f t="shared" si="7"/>
        <v>0.124129</v>
      </c>
      <c r="F55">
        <f t="shared" si="7"/>
        <v>0.124129</v>
      </c>
      <c r="G55">
        <f t="shared" si="7"/>
        <v>0.12412890138608146</v>
      </c>
      <c r="H55">
        <f t="shared" si="7"/>
        <v>8.7549858071866993E-2</v>
      </c>
      <c r="I55">
        <f t="shared" si="7"/>
        <v>6.7352994084833223E-2</v>
      </c>
      <c r="J55">
        <f t="shared" si="7"/>
        <v>6.0404317102025352E-2</v>
      </c>
      <c r="K55">
        <f t="shared" si="7"/>
        <v>5.1595791213793554E-2</v>
      </c>
      <c r="L55">
        <f t="shared" si="7"/>
        <v>4.4441495747312376E-2</v>
      </c>
      <c r="M55">
        <f t="shared" si="7"/>
        <v>3.3995395801992498E-2</v>
      </c>
      <c r="N55">
        <f t="shared" si="7"/>
        <v>2.5176086187865154E-2</v>
      </c>
      <c r="O55">
        <f t="shared" si="7"/>
        <v>1.7381153828691182E-2</v>
      </c>
      <c r="P55">
        <f t="shared" si="7"/>
        <v>8.7368214034500343E-3</v>
      </c>
      <c r="Q55">
        <f t="shared" si="7"/>
        <v>1.3735042439704131E-3</v>
      </c>
      <c r="R55">
        <f t="shared" si="7"/>
        <v>0</v>
      </c>
    </row>
    <row r="56" spans="2:18">
      <c r="B56" t="s">
        <v>94</v>
      </c>
      <c r="C56">
        <f>12*(0.7*C53+2.7*C55)</f>
        <v>4.0217796000000003</v>
      </c>
      <c r="D56">
        <f t="shared" ref="D56:R56" si="8">12*(0.7*D53+2.7*D55)</f>
        <v>6.5071329775722333</v>
      </c>
      <c r="E56">
        <f t="shared" si="8"/>
        <v>7.5033238270371116</v>
      </c>
      <c r="F56">
        <f t="shared" si="8"/>
        <v>8.8901473932815822</v>
      </c>
      <c r="G56">
        <f t="shared" si="8"/>
        <v>9.4302252219420097</v>
      </c>
      <c r="H56">
        <f t="shared" si="8"/>
        <v>8.9447294023162858</v>
      </c>
      <c r="I56">
        <f t="shared" si="8"/>
        <v>8.80235818388919</v>
      </c>
      <c r="J56">
        <f t="shared" si="8"/>
        <v>8.5876465137721638</v>
      </c>
      <c r="K56">
        <f t="shared" si="8"/>
        <v>8.9321239892908295</v>
      </c>
      <c r="L56">
        <f t="shared" si="8"/>
        <v>8.7483205139444902</v>
      </c>
      <c r="M56">
        <f t="shared" si="8"/>
        <v>8.4707536660433806</v>
      </c>
      <c r="N56">
        <f t="shared" si="8"/>
        <v>8.4182592197042521</v>
      </c>
      <c r="O56">
        <f t="shared" si="8"/>
        <v>8.4541259075858495</v>
      </c>
      <c r="P56">
        <f t="shared" si="8"/>
        <v>8.5286165690050062</v>
      </c>
      <c r="Q56">
        <f t="shared" si="8"/>
        <v>8.359249635832537</v>
      </c>
      <c r="R56">
        <f t="shared" si="8"/>
        <v>8.3999999999999986</v>
      </c>
    </row>
    <row r="58" spans="2:18">
      <c r="B58" t="s">
        <v>69</v>
      </c>
      <c r="C58">
        <v>0.34517716177640501</v>
      </c>
      <c r="D58">
        <v>0.331898408886875</v>
      </c>
      <c r="E58">
        <v>0.33156804839762</v>
      </c>
      <c r="F58">
        <v>0.33358714261720701</v>
      </c>
      <c r="G58">
        <v>0.32077170877424699</v>
      </c>
      <c r="H58">
        <v>0.31210750037205498</v>
      </c>
      <c r="I58">
        <v>0.312997520177761</v>
      </c>
      <c r="J58">
        <v>0.31076953144813602</v>
      </c>
      <c r="K58">
        <v>0.318721141178125</v>
      </c>
      <c r="L58">
        <v>0.31316011636242802</v>
      </c>
      <c r="M58">
        <v>0.302645217242971</v>
      </c>
      <c r="N58">
        <v>0.279718579721634</v>
      </c>
      <c r="O58">
        <v>0.26529140829957798</v>
      </c>
      <c r="P58">
        <v>0.25094310212318199</v>
      </c>
      <c r="Q58">
        <v>0.23227298955251099</v>
      </c>
      <c r="R58">
        <v>0.101293557758631</v>
      </c>
    </row>
    <row r="59" spans="2:18">
      <c r="B59" t="s">
        <v>2</v>
      </c>
      <c r="C59">
        <v>0.39962017631192298</v>
      </c>
      <c r="D59">
        <v>0.40462662028268598</v>
      </c>
      <c r="E59">
        <v>0.40667812435719702</v>
      </c>
      <c r="F59">
        <v>0.407236002084708</v>
      </c>
      <c r="G59">
        <v>0.404642676295559</v>
      </c>
      <c r="H59">
        <v>0.397375357594489</v>
      </c>
      <c r="I59">
        <v>0.40633205118937499</v>
      </c>
      <c r="J59">
        <v>0.40925453115525101</v>
      </c>
      <c r="K59">
        <v>0.33850257143746398</v>
      </c>
      <c r="L59">
        <v>0.32826604065993797</v>
      </c>
      <c r="M59">
        <v>0.324476897552257</v>
      </c>
      <c r="N59">
        <v>0.32217676855603</v>
      </c>
      <c r="O59">
        <v>0.32513408703452701</v>
      </c>
      <c r="P59">
        <v>0.377900943004083</v>
      </c>
      <c r="Q59">
        <v>0.31040502581345703</v>
      </c>
      <c r="R59">
        <v>0.31025659174167403</v>
      </c>
    </row>
    <row r="60" spans="2:18">
      <c r="B60" t="s">
        <v>3</v>
      </c>
      <c r="C60">
        <v>0.45731223178415398</v>
      </c>
      <c r="D60">
        <v>0.45327814574383102</v>
      </c>
      <c r="E60">
        <v>0.43729283934943097</v>
      </c>
      <c r="F60">
        <v>0.43571639734912698</v>
      </c>
      <c r="G60">
        <v>0.42515621605999498</v>
      </c>
      <c r="H60">
        <v>0.41665963563498498</v>
      </c>
      <c r="I60">
        <v>0.42472177853839699</v>
      </c>
      <c r="J60">
        <v>0.416769811027629</v>
      </c>
      <c r="K60">
        <v>0.36431078217284801</v>
      </c>
      <c r="L60">
        <v>0.36533954905766702</v>
      </c>
      <c r="M60">
        <v>0.35616895730734799</v>
      </c>
      <c r="N60">
        <v>0.33260840405318098</v>
      </c>
      <c r="O60">
        <v>0.32225000050656499</v>
      </c>
      <c r="P60">
        <v>0.28470136474407198</v>
      </c>
      <c r="Q60">
        <v>0.26783585134181398</v>
      </c>
      <c r="R60">
        <v>0.20504751694069501</v>
      </c>
    </row>
    <row r="61" spans="2:18">
      <c r="B61" t="s">
        <v>46</v>
      </c>
      <c r="C61">
        <v>0.44464596142313201</v>
      </c>
      <c r="D61">
        <v>0.43389819406214702</v>
      </c>
      <c r="E61">
        <v>0.43417908143105199</v>
      </c>
      <c r="F61">
        <v>0.42597085313538802</v>
      </c>
      <c r="G61">
        <v>0.42287275502293897</v>
      </c>
      <c r="H61">
        <v>0.423705962994602</v>
      </c>
      <c r="I61">
        <v>0.42808721428111601</v>
      </c>
      <c r="J61">
        <v>0.41641149423798801</v>
      </c>
      <c r="K61">
        <v>0.43807970653266698</v>
      </c>
      <c r="L61">
        <v>0.42188717506040002</v>
      </c>
      <c r="M61">
        <v>0.40099486420195601</v>
      </c>
      <c r="N61">
        <v>0.39343632574780102</v>
      </c>
      <c r="O61">
        <v>0.377176415774719</v>
      </c>
      <c r="P61">
        <v>0.37348357861327203</v>
      </c>
      <c r="Q61">
        <v>0.28399068887055501</v>
      </c>
      <c r="R61">
        <v>0.25764153270279899</v>
      </c>
    </row>
    <row r="62" spans="2:18">
      <c r="B62" t="s">
        <v>63</v>
      </c>
      <c r="C62">
        <v>0.43680378718840801</v>
      </c>
      <c r="D62">
        <v>0.43091386981452601</v>
      </c>
      <c r="E62">
        <v>0.42358071760057497</v>
      </c>
      <c r="F62">
        <v>0.40176391776071901</v>
      </c>
      <c r="G62">
        <v>0.39404588839398103</v>
      </c>
      <c r="H62">
        <v>0.37904986721968298</v>
      </c>
      <c r="I62">
        <v>0.38564407216299901</v>
      </c>
      <c r="J62">
        <v>0.36744792982205199</v>
      </c>
      <c r="K62">
        <v>0.384339724695624</v>
      </c>
      <c r="L62">
        <v>0.34848760360609898</v>
      </c>
      <c r="M62">
        <v>0.32010717768316099</v>
      </c>
      <c r="N62">
        <v>0.30530342580550601</v>
      </c>
      <c r="O62">
        <v>0.27505036418261802</v>
      </c>
      <c r="P62">
        <v>0.25779813120900802</v>
      </c>
      <c r="Q62">
        <v>0.22946536646309099</v>
      </c>
      <c r="R62">
        <v>0.17589133474649599</v>
      </c>
    </row>
    <row r="63" spans="2:18">
      <c r="B63" t="s">
        <v>65</v>
      </c>
      <c r="C63">
        <v>0.49918578340206199</v>
      </c>
      <c r="D63">
        <v>0.491517227288712</v>
      </c>
      <c r="E63">
        <v>0.49176166498110402</v>
      </c>
      <c r="F63">
        <v>0.48866907998936199</v>
      </c>
      <c r="G63">
        <v>0.49353753518294102</v>
      </c>
      <c r="H63">
        <v>0.48964014877965401</v>
      </c>
      <c r="I63">
        <v>0.47265703585354202</v>
      </c>
      <c r="J63">
        <v>0.44282299739282599</v>
      </c>
      <c r="K63">
        <v>0.45379098272041102</v>
      </c>
      <c r="L63">
        <v>0.44921674188603</v>
      </c>
      <c r="M63">
        <v>0.44226930090691202</v>
      </c>
      <c r="N63">
        <v>0.44123684141879099</v>
      </c>
      <c r="O63">
        <v>0.43628491664575098</v>
      </c>
      <c r="P63">
        <v>0.31590874046439499</v>
      </c>
      <c r="Q63">
        <v>0.37486878097308202</v>
      </c>
      <c r="R63">
        <v>0.30861803361868301</v>
      </c>
    </row>
    <row r="64" spans="2:18">
      <c r="B64" t="s">
        <v>64</v>
      </c>
      <c r="C64">
        <v>0.41039699850935701</v>
      </c>
      <c r="D64">
        <v>0.41060889156548203</v>
      </c>
      <c r="E64">
        <v>0.40669498540516802</v>
      </c>
      <c r="F64">
        <v>0.40550411333453201</v>
      </c>
      <c r="G64">
        <v>0.39505708732234901</v>
      </c>
      <c r="H64">
        <v>0.37994316937023997</v>
      </c>
      <c r="I64">
        <v>0.367289987091452</v>
      </c>
      <c r="J64">
        <v>0.34734247472817398</v>
      </c>
      <c r="K64">
        <v>0.347991586889767</v>
      </c>
      <c r="L64">
        <v>0.31909838498216497</v>
      </c>
      <c r="M64">
        <v>0.31226088808971902</v>
      </c>
      <c r="N64">
        <v>0.27044265443200299</v>
      </c>
      <c r="O64">
        <v>0.25061214404496501</v>
      </c>
      <c r="P64">
        <v>0.213819710170846</v>
      </c>
      <c r="Q64">
        <v>0.17176573014646701</v>
      </c>
      <c r="R64">
        <v>0.14350335623358301</v>
      </c>
    </row>
    <row r="65" spans="2:18">
      <c r="B65" t="s">
        <v>66</v>
      </c>
      <c r="C65">
        <v>0.49765081529772798</v>
      </c>
      <c r="D65">
        <v>0.501253316179049</v>
      </c>
      <c r="E65">
        <v>0.50628771990285204</v>
      </c>
      <c r="F65">
        <v>0.49079109949141198</v>
      </c>
      <c r="G65">
        <v>0.49419821671064501</v>
      </c>
      <c r="H65">
        <v>0.50626052322279202</v>
      </c>
      <c r="I65">
        <v>0.49560526542349698</v>
      </c>
      <c r="J65">
        <v>0.46874660237164201</v>
      </c>
      <c r="K65">
        <v>0.50718121172333896</v>
      </c>
      <c r="L65">
        <v>0.47733458030279702</v>
      </c>
      <c r="M65">
        <v>0.46155620886376503</v>
      </c>
      <c r="N65">
        <v>0.42945007376351102</v>
      </c>
      <c r="O65">
        <v>0.39144352185327302</v>
      </c>
      <c r="P65">
        <v>0.347533157027482</v>
      </c>
      <c r="Q65">
        <v>0.299281925098207</v>
      </c>
      <c r="R65">
        <v>0.28441798006241298</v>
      </c>
    </row>
    <row r="66" spans="2:18">
      <c r="B66" t="s">
        <v>67</v>
      </c>
      <c r="C66">
        <v>0.52883244148448305</v>
      </c>
      <c r="D66">
        <v>0.52407577742204903</v>
      </c>
      <c r="E66">
        <v>0.52097329342385801</v>
      </c>
      <c r="F66">
        <v>0.47079746917522303</v>
      </c>
      <c r="G66">
        <v>0.46365129274670502</v>
      </c>
      <c r="H66">
        <v>0.44783210125588802</v>
      </c>
      <c r="I66">
        <v>0.43617528651714099</v>
      </c>
      <c r="J66">
        <v>0.43602078995863702</v>
      </c>
      <c r="K66">
        <v>0.41808958953363301</v>
      </c>
      <c r="L66">
        <v>0.41248062826097198</v>
      </c>
      <c r="M66">
        <v>0.41261795543249802</v>
      </c>
      <c r="N66">
        <v>0.39610576916200801</v>
      </c>
      <c r="O66">
        <v>0.33496754695238201</v>
      </c>
      <c r="P66">
        <v>0.33779760974085299</v>
      </c>
      <c r="Q66">
        <v>0.28004095125002898</v>
      </c>
      <c r="R66">
        <v>0.25719534754580298</v>
      </c>
    </row>
    <row r="67" spans="2:18">
      <c r="B67" t="s">
        <v>68</v>
      </c>
      <c r="C67">
        <v>0.50735493229182305</v>
      </c>
      <c r="D67">
        <v>0.49990370434623399</v>
      </c>
      <c r="E67">
        <v>0.50169919629357196</v>
      </c>
      <c r="F67">
        <v>0.50568813457020401</v>
      </c>
      <c r="G67">
        <v>0.49843340486500098</v>
      </c>
      <c r="H67">
        <v>0.50322694095787102</v>
      </c>
      <c r="I67">
        <v>0.49392070719056103</v>
      </c>
      <c r="J67">
        <v>0.50189213469229599</v>
      </c>
      <c r="K67">
        <v>0.51252742641949101</v>
      </c>
      <c r="L67">
        <v>0.48542674323034501</v>
      </c>
      <c r="M67">
        <v>0.46475180343573902</v>
      </c>
      <c r="N67">
        <v>0.39872243815474301</v>
      </c>
      <c r="O67">
        <v>0.37002835653641603</v>
      </c>
      <c r="P67">
        <v>0.41666030619227101</v>
      </c>
      <c r="Q67">
        <v>0.35147954063151898</v>
      </c>
      <c r="R67">
        <v>0.24242153700431801</v>
      </c>
    </row>
    <row r="68" spans="2:18">
      <c r="C68">
        <v>0.45269802894694799</v>
      </c>
      <c r="D68">
        <v>0.44819741555915898</v>
      </c>
      <c r="E68">
        <v>0.44607156711424301</v>
      </c>
      <c r="F68">
        <v>0.43657242095078802</v>
      </c>
      <c r="G68">
        <v>0.43123667813743599</v>
      </c>
      <c r="H68">
        <v>0.425580120740226</v>
      </c>
      <c r="I68">
        <v>0.42234309184258401</v>
      </c>
      <c r="J68">
        <v>0.41174782968346302</v>
      </c>
      <c r="K68">
        <v>0.40835347233033698</v>
      </c>
      <c r="L68">
        <v>0.39206975634088398</v>
      </c>
      <c r="M68">
        <v>0.37978492707163303</v>
      </c>
      <c r="N68">
        <v>0.35692012808152102</v>
      </c>
      <c r="O68">
        <v>0.33482387618307902</v>
      </c>
      <c r="P68">
        <v>0.31765466432894601</v>
      </c>
      <c r="Q68">
        <v>0.28014068501407302</v>
      </c>
      <c r="R68">
        <v>0.228628678835509</v>
      </c>
    </row>
  </sheetData>
  <pageMargins left="0.7" right="0.7" top="0.75" bottom="0.75" header="0.3" footer="0.3"/>
  <pageSetup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21</vt:i4>
      </vt:variant>
    </vt:vector>
  </HeadingPairs>
  <TitlesOfParts>
    <vt:vector size="21" baseType="lpstr">
      <vt:lpstr>dual stage 2 trials</vt:lpstr>
      <vt:lpstr>dual stage right</vt:lpstr>
      <vt:lpstr>dual stage left</vt:lpstr>
      <vt:lpstr># of training position average</vt:lpstr>
      <vt:lpstr># of training position best</vt:lpstr>
      <vt:lpstr># of training pos incremental</vt:lpstr>
      <vt:lpstr>norm best SI, RI </vt:lpstr>
      <vt:lpstr>best SI, RI</vt:lpstr>
      <vt:lpstr>best SI, RI (2)</vt:lpstr>
      <vt:lpstr>The best positions for training</vt:lpstr>
      <vt:lpstr>emg pos detection manual clust</vt:lpstr>
      <vt:lpstr>1 Class vs 8 Classes</vt:lpstr>
      <vt:lpstr>emg pos detection auto clust</vt:lpstr>
      <vt:lpstr>EMG + ACC</vt:lpstr>
      <vt:lpstr># of training positions 4trials</vt:lpstr>
      <vt:lpstr>Multi vs single Classes best</vt:lpstr>
      <vt:lpstr>Multi vs Single Classes avg </vt:lpstr>
      <vt:lpstr>Sheet1</vt:lpstr>
      <vt:lpstr>Position Classification</vt:lpstr>
      <vt:lpstr>Sheet2</vt:lpstr>
      <vt:lpstr>EMG + ACC (2)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Ashkan</dc:creator>
  <cp:lastModifiedBy>Ashkan</cp:lastModifiedBy>
  <dcterms:created xsi:type="dcterms:W3CDTF">2013-02-06T14:11:22Z</dcterms:created>
  <dcterms:modified xsi:type="dcterms:W3CDTF">2013-03-29T10:15:42Z</dcterms:modified>
</cp:coreProperties>
</file>